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270" windowWidth="11745" windowHeight="7440" tabRatio="687" activeTab="4"/>
  </bookViews>
  <sheets>
    <sheet name="COLZA" sheetId="1" r:id="rId1"/>
    <sheet name="TOURN" sheetId="2" r:id="rId2"/>
    <sheet name="SOJA" sheetId="3" r:id="rId3"/>
    <sheet name="POIS" sheetId="4" r:id="rId4"/>
    <sheet name="FÉV" sheetId="5" r:id="rId5"/>
    <sheet name="Ensemencements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</externalReferences>
  <definedNames>
    <definedName name="coll">'COLZA'!$G$12:$G$31</definedName>
    <definedName name="prod">'COLZA'!$F$12:$F$31</definedName>
    <definedName name="surf">'COLZA'!$C$12:$C$31</definedName>
    <definedName name="_xlnm.Print_Area" localSheetId="0">'COLZA'!$B$1:$I$37</definedName>
  </definedNames>
  <calcPr calcMode="manual" fullCalcOnLoad="1"/>
</workbook>
</file>

<file path=xl/sharedStrings.xml><?xml version="1.0" encoding="utf-8"?>
<sst xmlns="http://schemas.openxmlformats.org/spreadsheetml/2006/main" count="802" uniqueCount="75">
  <si>
    <t>REGIONS</t>
  </si>
  <si>
    <t>PRODUCTION</t>
  </si>
  <si>
    <t>Evol.</t>
  </si>
  <si>
    <t>COLLECTE</t>
  </si>
  <si>
    <t>SURFACES</t>
  </si>
  <si>
    <t>Rdt</t>
  </si>
  <si>
    <t>RECOLTE</t>
  </si>
  <si>
    <t>TOTALE</t>
  </si>
  <si>
    <t>(Has)</t>
  </si>
  <si>
    <t>(Qx/Ha)</t>
  </si>
  <si>
    <t>(Tonnes)</t>
  </si>
  <si>
    <t>PREVUE</t>
  </si>
  <si>
    <t>PROVISOIRE</t>
  </si>
  <si>
    <t>en %</t>
  </si>
  <si>
    <t>BORDEAUX</t>
  </si>
  <si>
    <t>DIJON</t>
  </si>
  <si>
    <t>LILLE</t>
  </si>
  <si>
    <t>AMIENS</t>
  </si>
  <si>
    <t>LYON</t>
  </si>
  <si>
    <t>*</t>
  </si>
  <si>
    <t>MARSEILLE</t>
  </si>
  <si>
    <t>NANCY</t>
  </si>
  <si>
    <t>RENNES</t>
  </si>
  <si>
    <t>NANTES</t>
  </si>
  <si>
    <t>ORLEANS</t>
  </si>
  <si>
    <t>PARIS</t>
  </si>
  <si>
    <t>POITIERS</t>
  </si>
  <si>
    <t>ROUEN</t>
  </si>
  <si>
    <t>TOULOUSE</t>
  </si>
  <si>
    <t>MONTPELLIER</t>
  </si>
  <si>
    <t>TOTAL</t>
  </si>
  <si>
    <t>RAPPEL CAMPAGNE</t>
  </si>
  <si>
    <t>PRECEDENTE</t>
  </si>
  <si>
    <t>EVOLUTION EN %</t>
  </si>
  <si>
    <t>CHALONS-EN-CHAMPAGNE</t>
  </si>
  <si>
    <t>FranceAgriMer</t>
  </si>
  <si>
    <t>BESANCON</t>
  </si>
  <si>
    <t>STRASBOURG</t>
  </si>
  <si>
    <t>CAEN</t>
  </si>
  <si>
    <t>CLERMONT-FERRAND+LIMOGES</t>
  </si>
  <si>
    <t xml:space="preserve">                         </t>
  </si>
  <si>
    <t xml:space="preserve">                             </t>
  </si>
  <si>
    <t>2012/2013</t>
  </si>
  <si>
    <t>2013/2014</t>
  </si>
  <si>
    <t>2012/13</t>
  </si>
  <si>
    <t>RECOLTE 2012</t>
  </si>
  <si>
    <t>CAMPAGNE 12.13</t>
  </si>
  <si>
    <t>Différence</t>
  </si>
  <si>
    <t>Collecte Totale /</t>
  </si>
  <si>
    <t>Réalisée</t>
  </si>
  <si>
    <t>des Taux</t>
  </si>
  <si>
    <t>Prod.</t>
  </si>
  <si>
    <t>de Collecte</t>
  </si>
  <si>
    <t>EN TONNES</t>
  </si>
  <si>
    <t>EN %</t>
  </si>
  <si>
    <t>Prévisions de Collecte de COLZA - Récolte 2013 -</t>
  </si>
  <si>
    <t>au 01/02/14</t>
  </si>
  <si>
    <t>au 01/02/13</t>
  </si>
  <si>
    <t>Prévisions de Collecte de Tournesol - Récolte 2013 -</t>
  </si>
  <si>
    <t>f</t>
  </si>
  <si>
    <t>Prévisions de Collecte de SOJA - Récolte 2013 -</t>
  </si>
  <si>
    <t>Prévisions de Collecte de POIS - Récolte 2013 -</t>
  </si>
  <si>
    <t>Prévisions de Collecte de FEVEROLE - Récolte 2013 -</t>
  </si>
  <si>
    <t>Estimations d'Ensemencements</t>
  </si>
  <si>
    <t>COLZA</t>
  </si>
  <si>
    <t>POIS</t>
  </si>
  <si>
    <t>Ensemencements</t>
  </si>
  <si>
    <t>Surfaces</t>
  </si>
  <si>
    <t>Evolution</t>
  </si>
  <si>
    <t>Récolte 2014</t>
  </si>
  <si>
    <t>Récolte 2013</t>
  </si>
  <si>
    <t>TOURNESOL</t>
  </si>
  <si>
    <t>SOJA</t>
  </si>
  <si>
    <t>Récolte 2002</t>
  </si>
  <si>
    <t>Récolte 2001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</si>
</sst>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\d/m/\y\y"/>
    <numFmt numFmtId="177" formatCode="\d/m"/>
    <numFmt numFmtId="178" formatCode="\d\-mmm\-\y\y"/>
    <numFmt numFmtId="179" formatCode="\d\-mmm"/>
    <numFmt numFmtId="180" formatCode="mmm\-\y\y"/>
    <numFmt numFmtId="181" formatCode="\d/m/\y\y\ h:mm"/>
    <numFmt numFmtId="182" formatCode="#,##0.00%"/>
    <numFmt numFmtId="183" formatCode="#,##0.0"/>
    <numFmt numFmtId="184" formatCode="#,##0&quot; F&quot;\ ;\(#,##0&quot; F&quot;\)"/>
    <numFmt numFmtId="185" formatCode="&quot;au&quot;\ d/mm/yy"/>
    <numFmt numFmtId="186" formatCode="#,##0.000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</numFmts>
  <fonts count="25">
    <font>
      <b/>
      <sz val="8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Helv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8"/>
      <name val="Times New Roman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b/>
      <i/>
      <sz val="9"/>
      <name val="Arial"/>
      <family val="0"/>
    </font>
    <font>
      <b/>
      <sz val="9"/>
      <name val="Arial"/>
      <family val="2"/>
    </font>
    <font>
      <b/>
      <sz val="24"/>
      <name val="Arial"/>
      <family val="2"/>
    </font>
    <font>
      <i/>
      <sz val="9"/>
      <name val="Arial"/>
      <family val="2"/>
    </font>
    <font>
      <b/>
      <i/>
      <sz val="8"/>
      <name val="Arial"/>
      <family val="0"/>
    </font>
    <font>
      <b/>
      <sz val="11"/>
      <name val="Helv"/>
      <family val="0"/>
    </font>
    <font>
      <b/>
      <sz val="14"/>
      <name val="Arial"/>
      <family val="0"/>
    </font>
    <font>
      <b/>
      <sz val="18"/>
      <color indexed="9"/>
      <name val="Arial"/>
      <family val="2"/>
    </font>
    <font>
      <b/>
      <i/>
      <sz val="10"/>
      <name val="Helv"/>
      <family val="0"/>
    </font>
    <font>
      <b/>
      <sz val="18"/>
      <name val="Helv"/>
      <family val="0"/>
    </font>
    <font>
      <b/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82" fontId="0" fillId="0" borderId="0" xfId="0" applyNumberFormat="1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184" fontId="0" fillId="0" borderId="0" xfId="0" applyNumberFormat="1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15" fontId="0" fillId="0" borderId="0" xfId="0" applyNumberFormat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/>
      <protection locked="0"/>
    </xf>
    <xf numFmtId="182" fontId="6" fillId="0" borderId="0" xfId="0" applyNumberFormat="1" applyFont="1" applyBorder="1" applyAlignment="1" applyProtection="1">
      <alignment/>
      <protection locked="0"/>
    </xf>
    <xf numFmtId="183" fontId="6" fillId="0" borderId="0" xfId="0" applyNumberFormat="1" applyFont="1" applyBorder="1" applyAlignment="1" applyProtection="1">
      <alignment/>
      <protection locked="0"/>
    </xf>
    <xf numFmtId="184" fontId="7" fillId="0" borderId="0" xfId="0" applyNumberFormat="1" applyFont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6" fillId="0" borderId="3" xfId="0" applyNumberFormat="1" applyFont="1" applyBorder="1" applyAlignment="1" applyProtection="1">
      <alignment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3" fontId="6" fillId="0" borderId="7" xfId="0" applyNumberFormat="1" applyFont="1" applyFill="1" applyBorder="1" applyAlignment="1" applyProtection="1">
      <alignment/>
      <protection locked="0"/>
    </xf>
    <xf numFmtId="4" fontId="11" fillId="0" borderId="7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3" fontId="6" fillId="0" borderId="8" xfId="0" applyNumberFormat="1" applyFont="1" applyFill="1" applyBorder="1" applyAlignment="1" applyProtection="1">
      <alignment horizontal="center"/>
      <protection locked="0"/>
    </xf>
    <xf numFmtId="4" fontId="6" fillId="0" borderId="8" xfId="0" applyNumberFormat="1" applyFont="1" applyFill="1" applyBorder="1" applyAlignment="1" applyProtection="1">
      <alignment horizontal="center"/>
      <protection locked="0"/>
    </xf>
    <xf numFmtId="3" fontId="6" fillId="0" borderId="9" xfId="0" applyNumberFormat="1" applyFont="1" applyFill="1" applyBorder="1" applyAlignment="1" applyProtection="1">
      <alignment horizontal="center"/>
      <protection locked="0"/>
    </xf>
    <xf numFmtId="4" fontId="6" fillId="0" borderId="9" xfId="0" applyNumberFormat="1" applyFont="1" applyFill="1" applyBorder="1" applyAlignment="1" applyProtection="1">
      <alignment horizontal="center"/>
      <protection locked="0"/>
    </xf>
    <xf numFmtId="3" fontId="8" fillId="0" borderId="3" xfId="0" applyNumberFormat="1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3" fontId="8" fillId="0" borderId="11" xfId="0" applyNumberFormat="1" applyFont="1" applyBorder="1" applyAlignment="1" applyProtection="1">
      <alignment/>
      <protection locked="0"/>
    </xf>
    <xf numFmtId="3" fontId="6" fillId="0" borderId="12" xfId="0" applyNumberFormat="1" applyFont="1" applyFill="1" applyBorder="1" applyAlignment="1" applyProtection="1">
      <alignment/>
      <protection locked="0"/>
    </xf>
    <xf numFmtId="3" fontId="6" fillId="0" borderId="3" xfId="0" applyNumberFormat="1" applyFont="1" applyFill="1" applyBorder="1" applyAlignment="1" applyProtection="1">
      <alignment horizontal="center"/>
      <protection locked="0"/>
    </xf>
    <xf numFmtId="3" fontId="8" fillId="0" borderId="13" xfId="0" applyNumberFormat="1" applyFont="1" applyBorder="1" applyAlignment="1" applyProtection="1">
      <alignment/>
      <protection locked="0"/>
    </xf>
    <xf numFmtId="3" fontId="14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182" fontId="8" fillId="0" borderId="0" xfId="0" applyNumberFormat="1" applyFont="1" applyBorder="1" applyAlignment="1" applyProtection="1">
      <alignment/>
      <protection locked="0"/>
    </xf>
    <xf numFmtId="3" fontId="13" fillId="0" borderId="11" xfId="0" applyNumberFormat="1" applyFont="1" applyBorder="1" applyAlignment="1" applyProtection="1">
      <alignment vertical="center"/>
      <protection locked="0"/>
    </xf>
    <xf numFmtId="3" fontId="14" fillId="0" borderId="11" xfId="0" applyNumberFormat="1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3" fontId="10" fillId="0" borderId="3" xfId="0" applyNumberFormat="1" applyFont="1" applyBorder="1" applyAlignment="1" applyProtection="1">
      <alignment vertical="center"/>
      <protection locked="0"/>
    </xf>
    <xf numFmtId="3" fontId="10" fillId="0" borderId="3" xfId="0" applyNumberFormat="1" applyFont="1" applyBorder="1" applyAlignment="1" applyProtection="1">
      <alignment/>
      <protection locked="0"/>
    </xf>
    <xf numFmtId="3" fontId="13" fillId="0" borderId="13" xfId="0" applyNumberFormat="1" applyFont="1" applyBorder="1" applyAlignment="1" applyProtection="1">
      <alignment vertical="center"/>
      <protection locked="0"/>
    </xf>
    <xf numFmtId="184" fontId="15" fillId="0" borderId="0" xfId="0" applyNumberFormat="1" applyFont="1" applyAlignment="1" applyProtection="1">
      <alignment horizontal="center"/>
      <protection locked="0"/>
    </xf>
    <xf numFmtId="3" fontId="16" fillId="0" borderId="14" xfId="0" applyNumberFormat="1" applyFont="1" applyBorder="1" applyAlignment="1" applyProtection="1">
      <alignment horizontal="centerContinuous"/>
      <protection locked="0"/>
    </xf>
    <xf numFmtId="4" fontId="0" fillId="0" borderId="14" xfId="0" applyNumberFormat="1" applyBorder="1" applyAlignment="1" applyProtection="1">
      <alignment horizontal="centerContinuous"/>
      <protection locked="0"/>
    </xf>
    <xf numFmtId="3" fontId="0" fillId="0" borderId="14" xfId="0" applyNumberFormat="1" applyBorder="1" applyAlignment="1" applyProtection="1">
      <alignment horizontal="centerContinuous"/>
      <protection locked="0"/>
    </xf>
    <xf numFmtId="183" fontId="0" fillId="0" borderId="14" xfId="0" applyNumberFormat="1" applyBorder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3" fontId="11" fillId="0" borderId="12" xfId="0" applyNumberFormat="1" applyFont="1" applyFill="1" applyBorder="1" applyAlignment="1" applyProtection="1" quotePrefix="1">
      <alignment horizontal="center"/>
      <protection locked="0"/>
    </xf>
    <xf numFmtId="182" fontId="6" fillId="0" borderId="15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3" fontId="6" fillId="0" borderId="1" xfId="0" applyNumberFormat="1" applyFont="1" applyFill="1" applyBorder="1" applyAlignment="1" applyProtection="1">
      <alignment horizontal="center"/>
      <protection locked="0"/>
    </xf>
    <xf numFmtId="3" fontId="10" fillId="0" borderId="3" xfId="0" applyNumberFormat="1" applyFont="1" applyFill="1" applyBorder="1" applyAlignment="1" applyProtection="1">
      <alignment horizontal="center"/>
      <protection locked="0"/>
    </xf>
    <xf numFmtId="182" fontId="6" fillId="0" borderId="1" xfId="0" applyNumberFormat="1" applyFont="1" applyFill="1" applyBorder="1" applyAlignment="1" applyProtection="1" quotePrefix="1">
      <alignment horizontal="center"/>
      <protection locked="0"/>
    </xf>
    <xf numFmtId="182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3" fontId="6" fillId="0" borderId="16" xfId="0" applyNumberFormat="1" applyFont="1" applyFill="1" applyBorder="1" applyAlignment="1" applyProtection="1">
      <alignment horizontal="center"/>
      <protection locked="0"/>
    </xf>
    <xf numFmtId="182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3" fontId="6" fillId="0" borderId="3" xfId="0" applyNumberFormat="1" applyFont="1" applyBorder="1" applyAlignment="1" applyProtection="1">
      <alignment vertical="center"/>
      <protection locked="0"/>
    </xf>
    <xf numFmtId="3" fontId="6" fillId="0" borderId="1" xfId="0" applyNumberFormat="1" applyFont="1" applyBorder="1" applyAlignment="1" applyProtection="1">
      <alignment vertical="center"/>
      <protection locked="0"/>
    </xf>
    <xf numFmtId="182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82" fontId="6" fillId="0" borderId="1" xfId="0" applyNumberFormat="1" applyFont="1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182" fontId="6" fillId="0" borderId="11" xfId="0" applyNumberFormat="1" applyFont="1" applyFill="1" applyBorder="1" applyAlignment="1" applyProtection="1">
      <alignment vertical="center"/>
      <protection locked="0"/>
    </xf>
    <xf numFmtId="3" fontId="12" fillId="0" borderId="18" xfId="0" applyNumberFormat="1" applyFont="1" applyBorder="1" applyAlignment="1" applyProtection="1">
      <alignment/>
      <protection locked="0"/>
    </xf>
    <xf numFmtId="3" fontId="12" fillId="0" borderId="19" xfId="0" applyNumberFormat="1" applyFont="1" applyBorder="1" applyAlignment="1" applyProtection="1">
      <alignment/>
      <protection locked="0"/>
    </xf>
    <xf numFmtId="22" fontId="17" fillId="0" borderId="0" xfId="0" applyNumberFormat="1" applyFont="1" applyAlignment="1" applyProtection="1">
      <alignment horizontal="center"/>
      <protection locked="0"/>
    </xf>
    <xf numFmtId="0" fontId="6" fillId="0" borderId="20" xfId="0" applyNumberFormat="1" applyFont="1" applyFill="1" applyBorder="1" applyAlignment="1" applyProtection="1">
      <alignment horizontal="center" wrapText="1"/>
      <protection locked="0"/>
    </xf>
    <xf numFmtId="4" fontId="6" fillId="0" borderId="21" xfId="0" applyNumberFormat="1" applyFont="1" applyFill="1" applyBorder="1" applyAlignment="1" applyProtection="1">
      <alignment horizontal="center"/>
      <protection locked="0"/>
    </xf>
    <xf numFmtId="0" fontId="15" fillId="0" borderId="22" xfId="0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center" wrapText="1"/>
      <protection locked="0"/>
    </xf>
    <xf numFmtId="4" fontId="6" fillId="0" borderId="3" xfId="0" applyNumberFormat="1" applyFont="1" applyFill="1" applyBorder="1" applyAlignment="1" applyProtection="1">
      <alignment horizontal="center"/>
      <protection locked="0"/>
    </xf>
    <xf numFmtId="3" fontId="15" fillId="0" borderId="1" xfId="0" applyNumberFormat="1" applyFont="1" applyFill="1" applyBorder="1" applyAlignment="1" applyProtection="1">
      <alignment horizontal="center"/>
      <protection locked="0"/>
    </xf>
    <xf numFmtId="3" fontId="6" fillId="0" borderId="9" xfId="0" applyNumberFormat="1" applyFont="1" applyFill="1" applyBorder="1" applyAlignment="1" applyProtection="1">
      <alignment horizontal="center" wrapText="1"/>
      <protection locked="0"/>
    </xf>
    <xf numFmtId="3" fontId="15" fillId="0" borderId="16" xfId="0" applyNumberFormat="1" applyFont="1" applyFill="1" applyBorder="1" applyAlignment="1" applyProtection="1">
      <alignment horizontal="center"/>
      <protection locked="0"/>
    </xf>
    <xf numFmtId="3" fontId="15" fillId="0" borderId="1" xfId="0" applyNumberFormat="1" applyFont="1" applyBorder="1" applyAlignment="1" applyProtection="1">
      <alignment/>
      <protection locked="0"/>
    </xf>
    <xf numFmtId="3" fontId="13" fillId="0" borderId="11" xfId="0" applyNumberFormat="1" applyFont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right"/>
      <protection locked="0"/>
    </xf>
    <xf numFmtId="3" fontId="6" fillId="0" borderId="24" xfId="0" applyNumberFormat="1" applyFont="1" applyBorder="1" applyAlignment="1" applyProtection="1">
      <alignment vertical="center"/>
      <protection locked="0"/>
    </xf>
    <xf numFmtId="3" fontId="10" fillId="0" borderId="25" xfId="0" applyNumberFormat="1" applyFont="1" applyBorder="1" applyAlignment="1" applyProtection="1">
      <alignment vertical="center"/>
      <protection locked="0"/>
    </xf>
    <xf numFmtId="3" fontId="10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3" fontId="6" fillId="0" borderId="3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3" fontId="10" fillId="0" borderId="25" xfId="0" applyNumberFormat="1" applyFont="1" applyFill="1" applyBorder="1" applyAlignment="1" applyProtection="1">
      <alignment vertical="center"/>
      <protection locked="0"/>
    </xf>
    <xf numFmtId="183" fontId="0" fillId="0" borderId="0" xfId="0" applyNumberFormat="1" applyFill="1" applyAlignment="1" applyProtection="1">
      <alignment/>
      <protection locked="0"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8" fillId="0" borderId="28" xfId="0" applyNumberFormat="1" applyFont="1" applyFill="1" applyBorder="1" applyAlignment="1" applyProtection="1">
      <alignment horizontal="center"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8" fillId="0" borderId="1" xfId="0" applyNumberFormat="1" applyFont="1" applyFill="1" applyBorder="1" applyAlignment="1" applyProtection="1">
      <alignment horizontal="center"/>
      <protection locked="0"/>
    </xf>
    <xf numFmtId="3" fontId="5" fillId="0" borderId="3" xfId="0" applyNumberFormat="1" applyFont="1" applyFill="1" applyBorder="1" applyAlignment="1" applyProtection="1">
      <alignment horizontal="center"/>
      <protection locked="0"/>
    </xf>
    <xf numFmtId="185" fontId="10" fillId="0" borderId="30" xfId="0" applyNumberFormat="1" applyFont="1" applyFill="1" applyBorder="1" applyAlignment="1" applyProtection="1">
      <alignment horizontal="center"/>
      <protection locked="0"/>
    </xf>
    <xf numFmtId="185" fontId="10" fillId="0" borderId="31" xfId="0" applyNumberFormat="1" applyFont="1" applyFill="1" applyBorder="1" applyAlignment="1" applyProtection="1">
      <alignment horizontal="center"/>
      <protection locked="0"/>
    </xf>
    <xf numFmtId="185" fontId="12" fillId="0" borderId="1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3" fontId="8" fillId="0" borderId="16" xfId="0" applyNumberFormat="1" applyFont="1" applyFill="1" applyBorder="1" applyAlignment="1" applyProtection="1">
      <alignment horizontal="center"/>
      <protection locked="0"/>
    </xf>
    <xf numFmtId="3" fontId="5" fillId="0" borderId="9" xfId="0" applyNumberFormat="1" applyFont="1" applyFill="1" applyBorder="1" applyAlignment="1" applyProtection="1">
      <alignment horizontal="center"/>
      <protection locked="0"/>
    </xf>
    <xf numFmtId="3" fontId="15" fillId="0" borderId="34" xfId="0" applyNumberFormat="1" applyFont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/>
      <protection locked="0"/>
    </xf>
    <xf numFmtId="182" fontId="8" fillId="0" borderId="1" xfId="0" applyNumberFormat="1" applyFont="1" applyBorder="1" applyAlignment="1" applyProtection="1">
      <alignment/>
      <protection locked="0"/>
    </xf>
    <xf numFmtId="182" fontId="8" fillId="0" borderId="1" xfId="0" applyNumberFormat="1" applyFont="1" applyBorder="1" applyAlignment="1" applyProtection="1">
      <alignment/>
      <protection locked="0"/>
    </xf>
    <xf numFmtId="4" fontId="8" fillId="0" borderId="3" xfId="0" applyNumberFormat="1" applyFont="1" applyBorder="1" applyAlignment="1" applyProtection="1">
      <alignment/>
      <protection locked="0"/>
    </xf>
    <xf numFmtId="182" fontId="8" fillId="0" borderId="24" xfId="0" applyNumberFormat="1" applyFont="1" applyBorder="1" applyAlignment="1" applyProtection="1">
      <alignment vertical="center"/>
      <protection locked="0"/>
    </xf>
    <xf numFmtId="4" fontId="8" fillId="0" borderId="1" xfId="0" applyNumberFormat="1" applyFont="1" applyBorder="1" applyAlignment="1" applyProtection="1">
      <alignment/>
      <protection locked="0"/>
    </xf>
    <xf numFmtId="3" fontId="6" fillId="0" borderId="35" xfId="0" applyNumberFormat="1" applyFont="1" applyBorder="1" applyAlignment="1" applyProtection="1">
      <alignment/>
      <protection locked="0"/>
    </xf>
    <xf numFmtId="182" fontId="8" fillId="0" borderId="36" xfId="0" applyNumberFormat="1" applyFont="1" applyBorder="1" applyAlignment="1" applyProtection="1">
      <alignment/>
      <protection locked="0"/>
    </xf>
    <xf numFmtId="182" fontId="8" fillId="0" borderId="37" xfId="0" applyNumberFormat="1" applyFont="1" applyBorder="1" applyAlignment="1" applyProtection="1">
      <alignment/>
      <protection locked="0"/>
    </xf>
    <xf numFmtId="4" fontId="8" fillId="0" borderId="38" xfId="0" applyNumberFormat="1" applyFont="1" applyBorder="1" applyAlignment="1" applyProtection="1">
      <alignment/>
      <protection locked="0"/>
    </xf>
    <xf numFmtId="3" fontId="11" fillId="0" borderId="39" xfId="0" applyNumberFormat="1" applyFont="1" applyFill="1" applyBorder="1" applyAlignment="1" applyProtection="1" quotePrefix="1">
      <alignment horizontal="center"/>
      <protection locked="0"/>
    </xf>
    <xf numFmtId="3" fontId="10" fillId="0" borderId="18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10" fillId="0" borderId="18" xfId="0" applyNumberFormat="1" applyFont="1" applyBorder="1" applyAlignment="1" applyProtection="1">
      <alignment vertical="center"/>
      <protection locked="0"/>
    </xf>
    <xf numFmtId="3" fontId="10" fillId="0" borderId="18" xfId="0" applyNumberFormat="1" applyFont="1" applyFill="1" applyBorder="1" applyAlignment="1" applyProtection="1">
      <alignment vertical="center"/>
      <protection locked="0"/>
    </xf>
    <xf numFmtId="0" fontId="10" fillId="0" borderId="41" xfId="0" applyFont="1" applyFill="1" applyBorder="1" applyAlignment="1" applyProtection="1">
      <alignment horizontal="center"/>
      <protection locked="0"/>
    </xf>
    <xf numFmtId="182" fontId="6" fillId="0" borderId="42" xfId="0" applyNumberFormat="1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182" fontId="6" fillId="0" borderId="44" xfId="0" applyNumberFormat="1" applyFont="1" applyFill="1" applyBorder="1" applyAlignment="1" applyProtection="1">
      <alignment horizontal="center"/>
      <protection locked="0"/>
    </xf>
    <xf numFmtId="182" fontId="6" fillId="0" borderId="45" xfId="0" applyNumberFormat="1" applyFont="1" applyFill="1" applyBorder="1" applyAlignment="1" applyProtection="1">
      <alignment horizontal="center"/>
      <protection locked="0"/>
    </xf>
    <xf numFmtId="182" fontId="6" fillId="0" borderId="44" xfId="0" applyNumberFormat="1" applyFont="1" applyBorder="1" applyAlignment="1" applyProtection="1">
      <alignment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182" fontId="6" fillId="0" borderId="47" xfId="0" applyNumberFormat="1" applyFont="1" applyBorder="1" applyAlignment="1" applyProtection="1">
      <alignment/>
      <protection locked="0"/>
    </xf>
    <xf numFmtId="22" fontId="18" fillId="0" borderId="0" xfId="0" applyNumberFormat="1" applyFont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/>
      <protection locked="0"/>
    </xf>
    <xf numFmtId="3" fontId="6" fillId="0" borderId="25" xfId="0" applyNumberFormat="1" applyFont="1" applyBorder="1" applyAlignment="1" applyProtection="1">
      <alignment vertical="center"/>
      <protection locked="0"/>
    </xf>
    <xf numFmtId="9" fontId="0" fillId="0" borderId="0" xfId="19" applyAlignment="1" applyProtection="1">
      <alignment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3" fontId="6" fillId="0" borderId="18" xfId="0" applyNumberFormat="1" applyFont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/>
      <protection locked="0"/>
    </xf>
    <xf numFmtId="3" fontId="8" fillId="0" borderId="18" xfId="0" applyNumberFormat="1" applyFont="1" applyBorder="1" applyAlignment="1" applyProtection="1">
      <alignment/>
      <protection locked="0"/>
    </xf>
    <xf numFmtId="3" fontId="14" fillId="0" borderId="19" xfId="0" applyNumberFormat="1" applyFont="1" applyBorder="1" applyAlignment="1" applyProtection="1">
      <alignment vertical="center"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3" fontId="19" fillId="0" borderId="0" xfId="0" applyNumberFormat="1" applyFont="1" applyAlignment="1" applyProtection="1">
      <alignment/>
      <protection locked="0"/>
    </xf>
    <xf numFmtId="0" fontId="6" fillId="0" borderId="49" xfId="0" applyFont="1" applyFill="1" applyBorder="1" applyAlignment="1" applyProtection="1">
      <alignment horizontal="center"/>
      <protection locked="0"/>
    </xf>
    <xf numFmtId="3" fontId="8" fillId="0" borderId="50" xfId="0" applyNumberFormat="1" applyFont="1" applyBorder="1" applyAlignment="1" applyProtection="1">
      <alignment/>
      <protection locked="0"/>
    </xf>
    <xf numFmtId="3" fontId="8" fillId="0" borderId="51" xfId="0" applyNumberFormat="1" applyFont="1" applyBorder="1" applyAlignment="1" applyProtection="1">
      <alignment/>
      <protection locked="0"/>
    </xf>
    <xf numFmtId="3" fontId="12" fillId="0" borderId="52" xfId="0" applyNumberFormat="1" applyFont="1" applyBorder="1" applyAlignment="1" applyProtection="1">
      <alignment/>
      <protection locked="0"/>
    </xf>
    <xf numFmtId="4" fontId="13" fillId="0" borderId="11" xfId="0" applyNumberFormat="1" applyFont="1" applyBorder="1" applyAlignment="1" applyProtection="1">
      <alignment vertical="center"/>
      <protection locked="0"/>
    </xf>
    <xf numFmtId="4" fontId="11" fillId="0" borderId="53" xfId="0" applyNumberFormat="1" applyFont="1" applyFill="1" applyBorder="1" applyAlignment="1" applyProtection="1">
      <alignment horizontal="center"/>
      <protection locked="0"/>
    </xf>
    <xf numFmtId="4" fontId="11" fillId="0" borderId="54" xfId="0" applyNumberFormat="1" applyFont="1" applyFill="1" applyBorder="1" applyAlignment="1" applyProtection="1">
      <alignment horizontal="center"/>
      <protection locked="0"/>
    </xf>
    <xf numFmtId="4" fontId="11" fillId="0" borderId="55" xfId="0" applyNumberFormat="1" applyFont="1" applyFill="1" applyBorder="1" applyAlignment="1" applyProtection="1">
      <alignment horizontal="center"/>
      <protection locked="0"/>
    </xf>
    <xf numFmtId="10" fontId="6" fillId="0" borderId="0" xfId="0" applyNumberFormat="1" applyFont="1" applyBorder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184" fontId="22" fillId="0" borderId="0" xfId="0" applyNumberFormat="1" applyFont="1" applyFill="1" applyBorder="1" applyAlignment="1" applyProtection="1">
      <alignment/>
      <protection locked="0"/>
    </xf>
    <xf numFmtId="184" fontId="23" fillId="0" borderId="0" xfId="0" applyNumberFormat="1" applyFont="1" applyFill="1" applyBorder="1" applyAlignment="1" applyProtection="1">
      <alignment/>
      <protection locked="0"/>
    </xf>
    <xf numFmtId="184" fontId="20" fillId="0" borderId="56" xfId="0" applyNumberFormat="1" applyFont="1" applyFill="1" applyBorder="1" applyAlignment="1" applyProtection="1">
      <alignment horizontal="center" vertical="center"/>
      <protection locked="0"/>
    </xf>
    <xf numFmtId="184" fontId="20" fillId="0" borderId="57" xfId="0" applyNumberFormat="1" applyFont="1" applyFill="1" applyBorder="1" applyAlignment="1" applyProtection="1">
      <alignment horizontal="center" vertical="center"/>
      <protection locked="0"/>
    </xf>
    <xf numFmtId="184" fontId="20" fillId="0" borderId="58" xfId="0" applyNumberFormat="1" applyFont="1" applyFill="1" applyBorder="1" applyAlignment="1" applyProtection="1">
      <alignment horizontal="center" vertical="center"/>
      <protection locked="0"/>
    </xf>
    <xf numFmtId="0" fontId="10" fillId="3" borderId="59" xfId="0" applyFont="1" applyFill="1" applyBorder="1" applyAlignment="1" applyProtection="1">
      <alignment horizontal="center"/>
      <protection locked="0"/>
    </xf>
    <xf numFmtId="3" fontId="15" fillId="3" borderId="60" xfId="0" applyNumberFormat="1" applyFont="1" applyFill="1" applyBorder="1" applyAlignment="1" applyProtection="1">
      <alignment horizontal="center"/>
      <protection locked="0"/>
    </xf>
    <xf numFmtId="3" fontId="15" fillId="3" borderId="28" xfId="0" applyNumberFormat="1" applyFont="1" applyFill="1" applyBorder="1" applyAlignment="1" applyProtection="1">
      <alignment horizontal="center"/>
      <protection locked="0"/>
    </xf>
    <xf numFmtId="3" fontId="5" fillId="3" borderId="2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3" borderId="61" xfId="0" applyFont="1" applyFill="1" applyBorder="1" applyAlignment="1" applyProtection="1">
      <alignment horizontal="center"/>
      <protection locked="0"/>
    </xf>
    <xf numFmtId="3" fontId="15" fillId="3" borderId="23" xfId="0" applyNumberFormat="1" applyFont="1" applyFill="1" applyBorder="1" applyAlignment="1" applyProtection="1">
      <alignment horizontal="center"/>
      <protection locked="0"/>
    </xf>
    <xf numFmtId="3" fontId="15" fillId="3" borderId="1" xfId="0" applyNumberFormat="1" applyFont="1" applyFill="1" applyBorder="1" applyAlignment="1" applyProtection="1">
      <alignment horizontal="center"/>
      <protection locked="0"/>
    </xf>
    <xf numFmtId="3" fontId="5" fillId="3" borderId="3" xfId="0" applyNumberFormat="1" applyFont="1" applyFill="1" applyBorder="1" applyAlignment="1" applyProtection="1">
      <alignment horizontal="center"/>
      <protection locked="0"/>
    </xf>
    <xf numFmtId="3" fontId="10" fillId="3" borderId="23" xfId="0" applyNumberFormat="1" applyFont="1" applyFill="1" applyBorder="1" applyAlignment="1" applyProtection="1">
      <alignment horizontal="center"/>
      <protection locked="0"/>
    </xf>
    <xf numFmtId="3" fontId="10" fillId="3" borderId="1" xfId="0" applyNumberFormat="1" applyFont="1" applyFill="1" applyBorder="1" applyAlignment="1" applyProtection="1">
      <alignment horizontal="center"/>
      <protection locked="0"/>
    </xf>
    <xf numFmtId="3" fontId="10" fillId="3" borderId="34" xfId="0" applyNumberFormat="1" applyFont="1" applyFill="1" applyBorder="1" applyAlignment="1" applyProtection="1">
      <alignment horizontal="center"/>
      <protection locked="0"/>
    </xf>
    <xf numFmtId="0" fontId="5" fillId="3" borderId="62" xfId="0" applyFont="1" applyFill="1" applyBorder="1" applyAlignment="1" applyProtection="1">
      <alignment horizontal="center"/>
      <protection locked="0"/>
    </xf>
    <xf numFmtId="3" fontId="5" fillId="3" borderId="63" xfId="0" applyNumberFormat="1" applyFont="1" applyFill="1" applyBorder="1" applyAlignment="1" applyProtection="1">
      <alignment horizontal="center"/>
      <protection locked="0"/>
    </xf>
    <xf numFmtId="4" fontId="5" fillId="3" borderId="16" xfId="0" applyNumberFormat="1" applyFont="1" applyFill="1" applyBorder="1" applyAlignment="1" applyProtection="1">
      <alignment horizontal="center"/>
      <protection locked="0"/>
    </xf>
    <xf numFmtId="3" fontId="5" fillId="3" borderId="9" xfId="0" applyNumberFormat="1" applyFont="1" applyFill="1" applyBorder="1" applyAlignment="1" applyProtection="1">
      <alignment horizontal="center"/>
      <protection locked="0"/>
    </xf>
    <xf numFmtId="3" fontId="5" fillId="3" borderId="33" xfId="0" applyNumberFormat="1" applyFont="1" applyFill="1" applyBorder="1" applyAlignment="1" applyProtection="1">
      <alignment horizontal="center"/>
      <protection locked="0"/>
    </xf>
    <xf numFmtId="0" fontId="6" fillId="3" borderId="64" xfId="0" applyFont="1" applyFill="1" applyBorder="1" applyAlignment="1" applyProtection="1">
      <alignment horizontal="center"/>
      <protection locked="0"/>
    </xf>
    <xf numFmtId="3" fontId="15" fillId="0" borderId="3" xfId="0" applyNumberFormat="1" applyFont="1" applyBorder="1" applyAlignment="1" applyProtection="1">
      <alignment vertical="center"/>
      <protection locked="0"/>
    </xf>
    <xf numFmtId="182" fontId="9" fillId="0" borderId="3" xfId="0" applyNumberFormat="1" applyFont="1" applyBorder="1" applyAlignment="1" applyProtection="1">
      <alignment/>
      <protection locked="0"/>
    </xf>
    <xf numFmtId="0" fontId="6" fillId="3" borderId="61" xfId="0" applyFont="1" applyFill="1" applyBorder="1" applyAlignment="1" applyProtection="1">
      <alignment horizontal="center"/>
      <protection locked="0"/>
    </xf>
    <xf numFmtId="3" fontId="5" fillId="0" borderId="23" xfId="0" applyNumberFormat="1" applyFont="1" applyBorder="1" applyAlignment="1" applyProtection="1">
      <alignment/>
      <protection locked="0"/>
    </xf>
    <xf numFmtId="3" fontId="5" fillId="0" borderId="3" xfId="0" applyNumberFormat="1" applyFont="1" applyBorder="1" applyAlignment="1" applyProtection="1">
      <alignment/>
      <protection locked="0"/>
    </xf>
    <xf numFmtId="3" fontId="5" fillId="0" borderId="25" xfId="0" applyNumberFormat="1" applyFont="1" applyBorder="1" applyAlignment="1" applyProtection="1">
      <alignment/>
      <protection locked="0"/>
    </xf>
    <xf numFmtId="0" fontId="10" fillId="3" borderId="65" xfId="0" applyFont="1" applyFill="1" applyBorder="1" applyAlignment="1" applyProtection="1">
      <alignment horizontal="center"/>
      <protection locked="0"/>
    </xf>
    <xf numFmtId="3" fontId="15" fillId="0" borderId="38" xfId="0" applyNumberFormat="1" applyFont="1" applyBorder="1" applyAlignment="1" applyProtection="1">
      <alignment/>
      <protection locked="0"/>
    </xf>
    <xf numFmtId="182" fontId="5" fillId="0" borderId="38" xfId="0" applyNumberFormat="1" applyFont="1" applyBorder="1" applyAlignment="1" applyProtection="1">
      <alignment/>
      <protection locked="0"/>
    </xf>
    <xf numFmtId="3" fontId="15" fillId="0" borderId="66" xfId="0" applyNumberFormat="1" applyFont="1" applyBorder="1" applyAlignment="1" applyProtection="1">
      <alignment/>
      <protection locked="0"/>
    </xf>
    <xf numFmtId="3" fontId="15" fillId="0" borderId="67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182" fontId="5" fillId="0" borderId="0" xfId="0" applyNumberFormat="1" applyFont="1" applyBorder="1" applyAlignment="1" applyProtection="1">
      <alignment/>
      <protection locked="0"/>
    </xf>
    <xf numFmtId="3" fontId="24" fillId="3" borderId="60" xfId="0" applyNumberFormat="1" applyFont="1" applyFill="1" applyBorder="1" applyAlignment="1" applyProtection="1">
      <alignment horizontal="center"/>
      <protection locked="0"/>
    </xf>
    <xf numFmtId="3" fontId="24" fillId="3" borderId="23" xfId="0" applyNumberFormat="1" applyFont="1" applyFill="1" applyBorder="1" applyAlignment="1" applyProtection="1">
      <alignment horizontal="center"/>
      <protection locked="0"/>
    </xf>
    <xf numFmtId="3" fontId="5" fillId="0" borderId="34" xfId="0" applyNumberFormat="1" applyFont="1" applyBorder="1" applyAlignment="1" applyProtection="1">
      <alignment/>
      <protection locked="0"/>
    </xf>
    <xf numFmtId="3" fontId="5" fillId="0" borderId="1" xfId="0" applyNumberFormat="1" applyFont="1" applyBorder="1" applyAlignment="1" applyProtection="1">
      <alignment/>
      <protection locked="0"/>
    </xf>
    <xf numFmtId="3" fontId="5" fillId="0" borderId="66" xfId="0" applyNumberFormat="1" applyFont="1" applyBorder="1" applyAlignment="1" applyProtection="1">
      <alignment/>
      <protection locked="0"/>
    </xf>
    <xf numFmtId="3" fontId="15" fillId="0" borderId="35" xfId="0" applyNumberFormat="1" applyFont="1" applyBorder="1" applyAlignment="1" applyProtection="1">
      <alignment/>
      <protection locked="0"/>
    </xf>
    <xf numFmtId="3" fontId="15" fillId="0" borderId="36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externalLink" Target="externalLinks/externalLink37.xml" /><Relationship Id="rId46" Type="http://schemas.openxmlformats.org/officeDocument/2006/relationships/externalLink" Target="externalLinks/externalLink38.xml" /><Relationship Id="rId47" Type="http://schemas.openxmlformats.org/officeDocument/2006/relationships/externalLink" Target="externalLinks/externalLink39.xml" /><Relationship Id="rId48" Type="http://schemas.openxmlformats.org/officeDocument/2006/relationships/externalLink" Target="externalLinks/externalLink40.xml" /><Relationship Id="rId49" Type="http://schemas.openxmlformats.org/officeDocument/2006/relationships/externalLink" Target="externalLinks/externalLink41.xml" /><Relationship Id="rId50" Type="http://schemas.openxmlformats.org/officeDocument/2006/relationships/externalLink" Target="externalLinks/externalLink42.xml" /><Relationship Id="rId51" Type="http://schemas.openxmlformats.org/officeDocument/2006/relationships/externalLink" Target="externalLinks/externalLink43.xml" /><Relationship Id="rId52" Type="http://schemas.openxmlformats.org/officeDocument/2006/relationships/externalLink" Target="externalLinks/externalLink44.xml" /><Relationship Id="rId53" Type="http://schemas.openxmlformats.org/officeDocument/2006/relationships/externalLink" Target="externalLinks/externalLink45.xml" /><Relationship Id="rId54" Type="http://schemas.openxmlformats.org/officeDocument/2006/relationships/externalLink" Target="externalLinks/externalLink46.xml" /><Relationship Id="rId55" Type="http://schemas.openxmlformats.org/officeDocument/2006/relationships/externalLink" Target="externalLinks/externalLink47.xml" /><Relationship Id="rId56" Type="http://schemas.openxmlformats.org/officeDocument/2006/relationships/externalLink" Target="externalLinks/externalLink48.xml" /><Relationship Id="rId57" Type="http://schemas.openxmlformats.org/officeDocument/2006/relationships/externalLink" Target="externalLinks/externalLink49.xml" /><Relationship Id="rId58" Type="http://schemas.openxmlformats.org/officeDocument/2006/relationships/externalLink" Target="externalLinks/externalLink50.xml" /><Relationship Id="rId59" Type="http://schemas.openxmlformats.org/officeDocument/2006/relationships/externalLink" Target="externalLinks/externalLink51.xml" /><Relationship Id="rId60" Type="http://schemas.openxmlformats.org/officeDocument/2006/relationships/externalLink" Target="externalLinks/externalLink52.xml" /><Relationship Id="rId61" Type="http://schemas.openxmlformats.org/officeDocument/2006/relationships/externalLink" Target="externalLinks/externalLink53.xml" /><Relationship Id="rId62" Type="http://schemas.openxmlformats.org/officeDocument/2006/relationships/externalLink" Target="externalLinks/externalLink54.xml" /><Relationship Id="rId63" Type="http://schemas.openxmlformats.org/officeDocument/2006/relationships/externalLink" Target="externalLinks/externalLink55.xml" /><Relationship Id="rId64" Type="http://schemas.openxmlformats.org/officeDocument/2006/relationships/externalLink" Target="externalLinks/externalLink56.xml" /><Relationship Id="rId65" Type="http://schemas.openxmlformats.org/officeDocument/2006/relationships/externalLink" Target="externalLinks/externalLink57.xml" /><Relationship Id="rId66" Type="http://schemas.openxmlformats.org/officeDocument/2006/relationships/externalLink" Target="externalLinks/externalLink58.xml" /><Relationship Id="rId67" Type="http://schemas.openxmlformats.org/officeDocument/2006/relationships/externalLink" Target="externalLinks/externalLink59.xml" /><Relationship Id="rId68" Type="http://schemas.openxmlformats.org/officeDocument/2006/relationships/externalLink" Target="externalLinks/externalLink60.xml" /><Relationship Id="rId69" Type="http://schemas.openxmlformats.org/officeDocument/2006/relationships/externalLink" Target="externalLinks/externalLink61.xml" /><Relationship Id="rId7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" name="Texte 26"/>
        <xdr:cNvSpPr txBox="1">
          <a:spLocks noChangeArrowheads="1"/>
        </xdr:cNvSpPr>
      </xdr:nvSpPr>
      <xdr:spPr>
        <a:xfrm>
          <a:off x="5105400" y="5638800"/>
          <a:ext cx="0" cy="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TRITICALE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" name="Texte 27"/>
        <xdr:cNvSpPr txBox="1">
          <a:spLocks noChangeArrowheads="1"/>
        </xdr:cNvSpPr>
      </xdr:nvSpPr>
      <xdr:spPr>
        <a:xfrm>
          <a:off x="5105400" y="5638800"/>
          <a:ext cx="0" cy="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MAIS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3" name="Texte 28"/>
        <xdr:cNvSpPr txBox="1">
          <a:spLocks noChangeArrowheads="1"/>
        </xdr:cNvSpPr>
      </xdr:nvSpPr>
      <xdr:spPr>
        <a:xfrm>
          <a:off x="5105400" y="5638800"/>
          <a:ext cx="0" cy="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SORGHO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4" name="Texte 29"/>
        <xdr:cNvSpPr txBox="1">
          <a:spLocks noChangeArrowheads="1"/>
        </xdr:cNvSpPr>
      </xdr:nvSpPr>
      <xdr:spPr>
        <a:xfrm>
          <a:off x="5105400" y="5638800"/>
          <a:ext cx="0" cy="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TOUTES CEREALES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5" name="Texte 26"/>
        <xdr:cNvSpPr txBox="1">
          <a:spLocks noChangeArrowheads="1"/>
        </xdr:cNvSpPr>
      </xdr:nvSpPr>
      <xdr:spPr>
        <a:xfrm>
          <a:off x="5105400" y="5638800"/>
          <a:ext cx="0" cy="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TRITICALE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6" name="Texte 27"/>
        <xdr:cNvSpPr txBox="1">
          <a:spLocks noChangeArrowheads="1"/>
        </xdr:cNvSpPr>
      </xdr:nvSpPr>
      <xdr:spPr>
        <a:xfrm>
          <a:off x="5105400" y="5638800"/>
          <a:ext cx="0" cy="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MAIS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7" name="Texte 28"/>
        <xdr:cNvSpPr txBox="1">
          <a:spLocks noChangeArrowheads="1"/>
        </xdr:cNvSpPr>
      </xdr:nvSpPr>
      <xdr:spPr>
        <a:xfrm>
          <a:off x="5105400" y="5638800"/>
          <a:ext cx="0" cy="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SORGHO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8" name="Texte 29"/>
        <xdr:cNvSpPr txBox="1">
          <a:spLocks noChangeArrowheads="1"/>
        </xdr:cNvSpPr>
      </xdr:nvSpPr>
      <xdr:spPr>
        <a:xfrm>
          <a:off x="5105400" y="5638800"/>
          <a:ext cx="0" cy="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TOUTES CEREALES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COLLECTE\France%20collecte%2013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0606201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1506201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070620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07062013_bi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160620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080620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090620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100620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1106201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1206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COLLECTE\France%20collecte%20121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12062013_b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1306201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1706201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304\prevreg0102201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304\prevreg0202201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304\prevreg0302201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304\prevreg03022014_bi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304\prevreg04022014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304\prevreg0502201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304\prevreg0602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01062013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304\prevreg07022014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304\prevreg07022014_bis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304\prevreg08022014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304\prevreg09022014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304\prevreg1002201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304\prevreg11022014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304\prevreg1202201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304\prevreg12022014_bis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304\prevreg130220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304\prevreg1402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02062013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304\prevreg1502201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304\prevreg16022014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304\prevreg17022014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ANCEAGRIMER\ENTITE\MEP\SMEF\U_GC\_COMMUN\Cellule%20FRANCE\France%20PRODUCTION\France%20ESTIPREV\Prevision\Trans_Reg\140304\PrevReg01022014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ANCEAGRIMER\ENTITE\MEP\SMEF\U_GC\_COMMUN\Cellule%20FRANCE\France%20PRODUCTION\France%20ESTIPREV\Prevision\Trans_Reg\140304\PrevReg02022014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ANCEAGRIMER\ENTITE\MEP\SMEF\U_GC\_COMMUN\Cellule%20FRANCE\France%20PRODUCTION\France%20ESTIPREV\Prevision\Trans_Reg\140304\PrevReg03022014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ANCEAGRIMER\ENTITE\MEP\SMEF\U_GC\_COMMUN\Cellule%20FRANCE\France%20PRODUCTION\France%20ESTIPREV\Prevision\Trans_Reg\140304\PrevReg03022014_bi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ANCEAGRIMER\ENTITE\MEP\SMEF\U_GC\_COMMUN\Cellule%20FRANCE\France%20PRODUCTION\France%20ESTIPREV\Prevision\Trans_Reg\140304\PrevReg04022014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ANCEAGRIMER\ENTITE\MEP\SMEF\U_GC\_COMMUN\Cellule%20FRANCE\France%20PRODUCTION\France%20ESTIPREV\Prevision\Trans_Reg\140304\PrevReg14022014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ANCEAGRIMER\ENTITE\MEP\SMEF\U_GC\_COMMUN\Cellule%20FRANCE\France%20PRODUCTION\France%20ESTIPREV\Prevision\Trans_Reg\140304\PrevReg0502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03062013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ANCEAGRIMER\ENTITE\MEP\SMEF\U_GC\_COMMUN\Cellule%20FRANCE\France%20PRODUCTION\France%20ESTIPREV\Prevision\Trans_Reg\140304\PrevReg06022014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ANCEAGRIMER\ENTITE\MEP\SMEF\U_GC\_COMMUN\Cellule%20FRANCE\France%20PRODUCTION\France%20ESTIPREV\Prevision\Trans_Reg\140304\PrevReg1502201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ANCEAGRIMER\ENTITE\MEP\SMEF\U_GC\_COMMUN\Cellule%20FRANCE\France%20PRODUCTION\France%20ESTIPREV\Prevision\Trans_Reg\140304\PrevReg07022014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ANCEAGRIMER\ENTITE\MEP\SMEF\U_GC\_COMMUN\Cellule%20FRANCE\France%20PRODUCTION\France%20ESTIPREV\Prevision\Trans_Reg\140304\PrevReg07022014_bi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ANCEAGRIMER\ENTITE\MEP\SMEF\U_GC\_COMMUN\Cellule%20FRANCE\France%20PRODUCTION\France%20ESTIPREV\Prevision\Trans_Reg\140304\PrevReg16022014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ANCEAGRIMER\ENTITE\MEP\SMEF\U_GC\_COMMUN\Cellule%20FRANCE\France%20PRODUCTION\France%20ESTIPREV\Prevision\Trans_Reg\140304\PrevReg08022014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ANCEAGRIMER\ENTITE\MEP\SMEF\U_GC\_COMMUN\Cellule%20FRANCE\France%20PRODUCTION\France%20ESTIPREV\Prevision\Trans_Reg\140304\PrevReg09022014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ANCEAGRIMER\ENTITE\MEP\SMEF\U_GC\_COMMUN\Cellule%20FRANCE\France%20PRODUCTION\France%20ESTIPREV\Prevision\Trans_Reg\140304\PrevReg10022014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ANCEAGRIMER\ENTITE\MEP\SMEF\U_GC\_COMMUN\Cellule%20FRANCE\France%20PRODUCTION\France%20ESTIPREV\Prevision\Trans_Reg\140304\PrevReg11022014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ANCEAGRIMER\ENTITE\MEP\SMEF\U_GC\_COMMUN\Cellule%20FRANCE\France%20PRODUCTION\France%20ESTIPREV\Prevision\Trans_Reg\140304\PrevReg1202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03062013_bi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ANCEAGRIMER\ENTITE\MEP\SMEF\U_GC\_COMMUN\Cellule%20FRANCE\France%20PRODUCTION\France%20ESTIPREV\Prevision\Trans_Reg\140304\PrevReg13022014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ANCEAGRIMER\ENTITE\MEP\SMEF\U_GC\_COMMUN\Cellule%20FRANCE\France%20PRODUCTION\France%20ESTIPREV\Prevision\Trans_Reg\140304\PrevReg1702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0406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1406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30702\PrevReg0506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MA"/>
      <sheetName val="SE"/>
      <sheetName val="AV"/>
      <sheetName val="SO"/>
      <sheetName val="TR"/>
      <sheetName val="SA"/>
      <sheetName val="AL"/>
      <sheetName val="MI"/>
      <sheetName val="CO"/>
      <sheetName val="TO"/>
      <sheetName val="SJ"/>
      <sheetName val="LI"/>
      <sheetName val="PO"/>
      <sheetName val="FE"/>
      <sheetName val="LU"/>
      <sheetName val="TC"/>
      <sheetName val="NA"/>
      <sheetName val="France collecte 1314"/>
    </sheetNames>
    <sheetDataSet>
      <sheetData sheetId="11">
        <row r="168">
          <cell r="AI168">
            <v>15971.5</v>
          </cell>
        </row>
        <row r="169">
          <cell r="AI169">
            <v>31325.2</v>
          </cell>
        </row>
        <row r="170">
          <cell r="AI170">
            <v>341237.69999999995</v>
          </cell>
        </row>
        <row r="171">
          <cell r="AI171">
            <v>75564.70000000001</v>
          </cell>
        </row>
        <row r="172">
          <cell r="AI172">
            <v>113896.9</v>
          </cell>
        </row>
        <row r="173">
          <cell r="AI173">
            <v>424442.2</v>
          </cell>
        </row>
        <row r="174">
          <cell r="AI174">
            <v>52343.1</v>
          </cell>
        </row>
        <row r="175">
          <cell r="AI175">
            <v>4861.4</v>
          </cell>
        </row>
        <row r="176">
          <cell r="AI176">
            <v>518119.20000000007</v>
          </cell>
        </row>
        <row r="177">
          <cell r="AI177">
            <v>192683.80000000002</v>
          </cell>
        </row>
        <row r="178">
          <cell r="AI178">
            <v>9186.2</v>
          </cell>
        </row>
        <row r="179">
          <cell r="AI179">
            <v>132711.6</v>
          </cell>
        </row>
        <row r="180">
          <cell r="AI180">
            <v>137235.8</v>
          </cell>
        </row>
        <row r="181">
          <cell r="AI181">
            <v>480263.30000000005</v>
          </cell>
        </row>
        <row r="182">
          <cell r="AI182">
            <v>206072.90000000002</v>
          </cell>
        </row>
        <row r="183">
          <cell r="AI183">
            <v>159387.9</v>
          </cell>
        </row>
        <row r="184">
          <cell r="AI184">
            <v>204455.40000000002</v>
          </cell>
        </row>
        <row r="185">
          <cell r="AI185">
            <v>118935.70000000001</v>
          </cell>
        </row>
        <row r="186">
          <cell r="AI186">
            <v>89833.40000000001</v>
          </cell>
        </row>
        <row r="187">
          <cell r="AI187">
            <v>9729.7</v>
          </cell>
        </row>
      </sheetData>
      <sheetData sheetId="12">
        <row r="168">
          <cell r="AI168">
            <v>92016.69999999998</v>
          </cell>
        </row>
        <row r="169">
          <cell r="AI169">
            <v>23075.7</v>
          </cell>
        </row>
        <row r="170">
          <cell r="AI170">
            <v>43145</v>
          </cell>
        </row>
        <row r="171">
          <cell r="AI171">
            <v>5244.400000000001</v>
          </cell>
        </row>
        <row r="172">
          <cell r="AI172">
            <v>6.7</v>
          </cell>
        </row>
        <row r="173">
          <cell r="AI173">
            <v>1692.3999999999999</v>
          </cell>
        </row>
        <row r="174">
          <cell r="AI174">
            <v>33493.200000000004</v>
          </cell>
        </row>
        <row r="175">
          <cell r="AI175">
            <v>12716.900000000001</v>
          </cell>
        </row>
        <row r="176">
          <cell r="AI176">
            <v>29643.9</v>
          </cell>
        </row>
        <row r="177">
          <cell r="AI177">
            <v>35962.7</v>
          </cell>
        </row>
        <row r="178">
          <cell r="AI178">
            <v>903.6000000000001</v>
          </cell>
        </row>
        <row r="179">
          <cell r="AI179">
            <v>206.9</v>
          </cell>
        </row>
        <row r="180">
          <cell r="AI180">
            <v>68483.2</v>
          </cell>
        </row>
        <row r="181">
          <cell r="AI181">
            <v>156064.4</v>
          </cell>
        </row>
        <row r="182">
          <cell r="AI182">
            <v>7169.000000000001</v>
          </cell>
        </row>
        <row r="183">
          <cell r="AI183">
            <v>301923.2</v>
          </cell>
        </row>
        <row r="184">
          <cell r="AI184">
            <v>247.10000000000002</v>
          </cell>
        </row>
        <row r="185">
          <cell r="AI185">
            <v>1899</v>
          </cell>
        </row>
        <row r="186">
          <cell r="AI186">
            <v>259854</v>
          </cell>
        </row>
        <row r="187">
          <cell r="AI187">
            <v>37176</v>
          </cell>
        </row>
      </sheetData>
      <sheetData sheetId="13">
        <row r="168">
          <cell r="AI168">
            <v>7926.7</v>
          </cell>
        </row>
        <row r="169">
          <cell r="AI169">
            <v>492.79999999999995</v>
          </cell>
        </row>
        <row r="170">
          <cell r="AI170">
            <v>16055.199999999999</v>
          </cell>
        </row>
        <row r="171">
          <cell r="AI171">
            <v>13385.800000000001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11438.7</v>
          </cell>
        </row>
        <row r="175">
          <cell r="AI175">
            <v>1068.6</v>
          </cell>
        </row>
        <row r="176">
          <cell r="AI176">
            <v>31.9</v>
          </cell>
        </row>
        <row r="177">
          <cell r="AI177">
            <v>18.6</v>
          </cell>
        </row>
        <row r="178">
          <cell r="AI178">
            <v>4578.3</v>
          </cell>
        </row>
        <row r="179">
          <cell r="AI179">
            <v>0</v>
          </cell>
        </row>
        <row r="180">
          <cell r="AI180">
            <v>40.3</v>
          </cell>
        </row>
        <row r="181">
          <cell r="AI181">
            <v>153.3</v>
          </cell>
        </row>
        <row r="182">
          <cell r="AI182">
            <v>23.8</v>
          </cell>
        </row>
        <row r="183">
          <cell r="AI183">
            <v>300.8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22035.600000000002</v>
          </cell>
        </row>
        <row r="187">
          <cell r="AI187">
            <v>389.90000000000003</v>
          </cell>
        </row>
      </sheetData>
      <sheetData sheetId="15">
        <row r="168">
          <cell r="AI168">
            <v>309.3</v>
          </cell>
        </row>
        <row r="169">
          <cell r="AI169">
            <v>1063.6</v>
          </cell>
        </row>
        <row r="170">
          <cell r="AI170">
            <v>23525.7</v>
          </cell>
        </row>
        <row r="171">
          <cell r="AI171">
            <v>311.1</v>
          </cell>
        </row>
        <row r="172">
          <cell r="AI172">
            <v>4891</v>
          </cell>
        </row>
        <row r="173">
          <cell r="AI173">
            <v>63313.6</v>
          </cell>
        </row>
        <row r="174">
          <cell r="AI174">
            <v>1722.3</v>
          </cell>
        </row>
        <row r="175">
          <cell r="AI175">
            <v>1719.4</v>
          </cell>
        </row>
        <row r="176">
          <cell r="AI176">
            <v>51116.8</v>
          </cell>
        </row>
        <row r="177">
          <cell r="AI177">
            <v>20266.4</v>
          </cell>
        </row>
        <row r="178">
          <cell r="AI178">
            <v>17.4</v>
          </cell>
        </row>
        <row r="179">
          <cell r="AI179">
            <v>4525</v>
          </cell>
        </row>
        <row r="180">
          <cell r="AI180">
            <v>8929.4</v>
          </cell>
        </row>
        <row r="181">
          <cell r="AI181">
            <v>47516</v>
          </cell>
        </row>
        <row r="182">
          <cell r="AI182">
            <v>23756.1</v>
          </cell>
        </row>
        <row r="183">
          <cell r="AI183">
            <v>42204.1</v>
          </cell>
        </row>
        <row r="184">
          <cell r="AI184">
            <v>19983.4</v>
          </cell>
        </row>
        <row r="185">
          <cell r="AI185">
            <v>15023.3</v>
          </cell>
        </row>
        <row r="186">
          <cell r="AI186">
            <v>4057.1</v>
          </cell>
        </row>
        <row r="187">
          <cell r="AI187">
            <v>4253.8</v>
          </cell>
        </row>
      </sheetData>
      <sheetData sheetId="16">
        <row r="168">
          <cell r="AI168">
            <v>1275.8</v>
          </cell>
        </row>
        <row r="169">
          <cell r="AI169">
            <v>263.5</v>
          </cell>
        </row>
        <row r="170">
          <cell r="AI170">
            <v>1782.7</v>
          </cell>
        </row>
        <row r="171">
          <cell r="AI171">
            <v>307.1</v>
          </cell>
        </row>
        <row r="172">
          <cell r="AI172">
            <v>17001.9</v>
          </cell>
        </row>
        <row r="173">
          <cell r="AI173">
            <v>49808.2</v>
          </cell>
        </row>
        <row r="174">
          <cell r="AI174">
            <v>114.9</v>
          </cell>
        </row>
        <row r="175">
          <cell r="AI175">
            <v>175.6</v>
          </cell>
        </row>
        <row r="176">
          <cell r="AI176">
            <v>11288.6</v>
          </cell>
        </row>
        <row r="177">
          <cell r="AI177">
            <v>2347</v>
          </cell>
        </row>
        <row r="178">
          <cell r="AI178">
            <v>15.9</v>
          </cell>
        </row>
        <row r="179">
          <cell r="AI179">
            <v>1360.4</v>
          </cell>
        </row>
        <row r="180">
          <cell r="AI180">
            <v>1625.7</v>
          </cell>
        </row>
        <row r="181">
          <cell r="AI181">
            <v>5761.5</v>
          </cell>
        </row>
        <row r="182">
          <cell r="AI182">
            <v>36491.3</v>
          </cell>
        </row>
        <row r="183">
          <cell r="AI183">
            <v>1281</v>
          </cell>
        </row>
        <row r="184">
          <cell r="AI184">
            <v>21568.9</v>
          </cell>
        </row>
        <row r="185">
          <cell r="AI185">
            <v>14713.5</v>
          </cell>
        </row>
        <row r="186">
          <cell r="AI186">
            <v>1521.9</v>
          </cell>
        </row>
        <row r="187">
          <cell r="AI187">
            <v>82.1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6062013"/>
    </sheetNames>
    <sheetDataSet>
      <sheetData sheetId="1">
        <row r="21">
          <cell r="F21">
            <v>3550</v>
          </cell>
          <cell r="H21">
            <v>6780</v>
          </cell>
        </row>
        <row r="22">
          <cell r="F22">
            <v>7780</v>
          </cell>
          <cell r="H22">
            <v>14400</v>
          </cell>
        </row>
        <row r="23">
          <cell r="F23">
            <v>970</v>
          </cell>
          <cell r="H23">
            <v>2400</v>
          </cell>
        </row>
        <row r="24">
          <cell r="F24">
            <v>0</v>
          </cell>
        </row>
        <row r="25">
          <cell r="F25">
            <v>290</v>
          </cell>
          <cell r="H25">
            <v>770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5062013"/>
    </sheetNames>
    <sheetDataSet>
      <sheetData sheetId="1">
        <row r="21">
          <cell r="F21">
            <v>198160</v>
          </cell>
          <cell r="H21">
            <v>636622</v>
          </cell>
        </row>
        <row r="22">
          <cell r="F22">
            <v>21420</v>
          </cell>
          <cell r="H22">
            <v>61307</v>
          </cell>
        </row>
        <row r="23">
          <cell r="F23">
            <v>16340</v>
          </cell>
          <cell r="H23">
            <v>73120</v>
          </cell>
        </row>
        <row r="24">
          <cell r="F24">
            <v>4100</v>
          </cell>
          <cell r="H24">
            <v>20564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3"/>
    </sheetNames>
    <sheetDataSet>
      <sheetData sheetId="1">
        <row r="21">
          <cell r="F21">
            <v>137900</v>
          </cell>
          <cell r="H21">
            <v>353500</v>
          </cell>
        </row>
        <row r="22">
          <cell r="F22">
            <v>9000</v>
          </cell>
          <cell r="H22">
            <v>27000</v>
          </cell>
        </row>
        <row r="23">
          <cell r="F23">
            <v>5750</v>
          </cell>
          <cell r="H23">
            <v>24500</v>
          </cell>
        </row>
        <row r="24">
          <cell r="F24">
            <v>750</v>
          </cell>
          <cell r="H24">
            <v>3400</v>
          </cell>
        </row>
        <row r="25">
          <cell r="F25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3_bis"/>
    </sheetNames>
    <sheetDataSet>
      <sheetData sheetId="1">
        <row r="21">
          <cell r="F21">
            <v>3560</v>
          </cell>
          <cell r="H21">
            <v>12100</v>
          </cell>
        </row>
        <row r="22">
          <cell r="F22">
            <v>540</v>
          </cell>
          <cell r="H22">
            <v>1780</v>
          </cell>
        </row>
        <row r="23">
          <cell r="F23">
            <v>40</v>
          </cell>
          <cell r="H23">
            <v>160</v>
          </cell>
        </row>
        <row r="24">
          <cell r="F24">
            <v>0</v>
          </cell>
        </row>
        <row r="25">
          <cell r="F25">
            <v>1600</v>
          </cell>
          <cell r="H25">
            <v>5600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6062013"/>
    </sheetNames>
    <sheetDataSet>
      <sheetData sheetId="1">
        <row r="21">
          <cell r="F21">
            <v>40745</v>
          </cell>
          <cell r="H21">
            <v>137310.65</v>
          </cell>
        </row>
        <row r="22">
          <cell r="F22">
            <v>71</v>
          </cell>
          <cell r="H22">
            <v>169</v>
          </cell>
        </row>
        <row r="23">
          <cell r="F23">
            <v>2901</v>
          </cell>
          <cell r="H23">
            <v>12359</v>
          </cell>
        </row>
        <row r="24">
          <cell r="F24">
            <v>1306</v>
          </cell>
          <cell r="H24">
            <v>4302</v>
          </cell>
        </row>
        <row r="25">
          <cell r="F25">
            <v>0</v>
          </cell>
          <cell r="H25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8062013"/>
    </sheetNames>
    <sheetDataSet>
      <sheetData sheetId="1">
        <row r="21">
          <cell r="F21">
            <v>68165</v>
          </cell>
          <cell r="H21">
            <v>246125</v>
          </cell>
        </row>
        <row r="22">
          <cell r="F22">
            <v>30970</v>
          </cell>
          <cell r="H22">
            <v>76140</v>
          </cell>
        </row>
        <row r="23">
          <cell r="F23">
            <v>8470</v>
          </cell>
          <cell r="H23">
            <v>31915</v>
          </cell>
        </row>
        <row r="24">
          <cell r="F24">
            <v>3260</v>
          </cell>
          <cell r="H24">
            <v>9800</v>
          </cell>
        </row>
        <row r="25">
          <cell r="F25">
            <v>70</v>
          </cell>
          <cell r="H25">
            <v>125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9062013"/>
    </sheetNames>
    <sheetDataSet>
      <sheetData sheetId="1">
        <row r="21">
          <cell r="F21">
            <v>330500</v>
          </cell>
          <cell r="H21">
            <v>1170000</v>
          </cell>
        </row>
        <row r="22">
          <cell r="F22">
            <v>73200</v>
          </cell>
          <cell r="H22">
            <v>185000</v>
          </cell>
        </row>
        <row r="23">
          <cell r="F23">
            <v>23000</v>
          </cell>
          <cell r="H23">
            <v>83000</v>
          </cell>
        </row>
        <row r="24">
          <cell r="F24">
            <v>4000</v>
          </cell>
          <cell r="H24">
            <v>12000</v>
          </cell>
        </row>
        <row r="25">
          <cell r="F25">
            <v>350</v>
          </cell>
          <cell r="H25">
            <v>900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"/>
      <sheetName val="PrevReg10062013"/>
    </sheetNames>
    <sheetDataSet>
      <sheetData sheetId="0">
        <row r="21">
          <cell r="F21">
            <v>82250</v>
          </cell>
          <cell r="H21">
            <v>329000</v>
          </cell>
        </row>
        <row r="22">
          <cell r="F22">
            <v>3585</v>
          </cell>
          <cell r="H22">
            <v>10755</v>
          </cell>
        </row>
        <row r="23">
          <cell r="F23">
            <v>9590</v>
          </cell>
          <cell r="H23">
            <v>41237</v>
          </cell>
        </row>
        <row r="24">
          <cell r="F24">
            <v>13070</v>
          </cell>
          <cell r="H24">
            <v>66657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1062013"/>
    </sheetNames>
    <sheetDataSet>
      <sheetData sheetId="0">
        <row r="21">
          <cell r="F21">
            <v>114575</v>
          </cell>
          <cell r="H21">
            <v>403023</v>
          </cell>
        </row>
        <row r="22">
          <cell r="F22">
            <v>163580</v>
          </cell>
          <cell r="H22">
            <v>361291</v>
          </cell>
        </row>
        <row r="23">
          <cell r="F23">
            <v>13400</v>
          </cell>
          <cell r="H23">
            <v>55554</v>
          </cell>
        </row>
        <row r="24">
          <cell r="F24">
            <v>1270</v>
          </cell>
          <cell r="H24">
            <v>3501</v>
          </cell>
        </row>
        <row r="25">
          <cell r="F25">
            <v>360</v>
          </cell>
          <cell r="H25">
            <v>900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2062013"/>
    </sheetNames>
    <sheetDataSet>
      <sheetData sheetId="1">
        <row r="21">
          <cell r="F21">
            <v>90487</v>
          </cell>
          <cell r="H21">
            <v>345660.34</v>
          </cell>
        </row>
        <row r="22">
          <cell r="F22">
            <v>154</v>
          </cell>
          <cell r="H22">
            <v>455.84000000000003</v>
          </cell>
        </row>
        <row r="23">
          <cell r="F23">
            <v>6364</v>
          </cell>
          <cell r="H23">
            <v>31247.24</v>
          </cell>
        </row>
        <row r="24">
          <cell r="F24">
            <v>5241</v>
          </cell>
          <cell r="H24">
            <v>30555.03</v>
          </cell>
        </row>
        <row r="25">
          <cell r="F25">
            <v>0</v>
          </cell>
          <cell r="H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SE"/>
      <sheetName val="AV"/>
      <sheetName val="MA"/>
      <sheetName val="SO"/>
      <sheetName val="TR"/>
      <sheetName val="SA"/>
      <sheetName val="MI"/>
      <sheetName val="AL"/>
      <sheetName val="CO"/>
      <sheetName val="TO"/>
      <sheetName val="SJ"/>
      <sheetName val="LI"/>
      <sheetName val="PO"/>
      <sheetName val="FE"/>
      <sheetName val="LU"/>
      <sheetName val="NA"/>
      <sheetName val="TC"/>
      <sheetName val="France collecte 1213"/>
    </sheetNames>
    <sheetDataSet>
      <sheetData sheetId="11">
        <row r="168">
          <cell r="AD168">
            <v>34278.333</v>
          </cell>
          <cell r="AI168">
            <v>37500.927</v>
          </cell>
        </row>
        <row r="169">
          <cell r="AD169">
            <v>48163.191000000006</v>
          </cell>
          <cell r="AI169">
            <v>60217.488000000005</v>
          </cell>
        </row>
        <row r="170">
          <cell r="AD170">
            <v>483322.97500000003</v>
          </cell>
          <cell r="AI170">
            <v>538397.3780000001</v>
          </cell>
        </row>
        <row r="171">
          <cell r="AD171">
            <v>89071.23</v>
          </cell>
          <cell r="AI171">
            <v>102718.30900000002</v>
          </cell>
        </row>
        <row r="172">
          <cell r="AD172">
            <v>125127.111</v>
          </cell>
          <cell r="AI172">
            <v>142315.165</v>
          </cell>
        </row>
        <row r="173">
          <cell r="AD173">
            <v>508891.57699999993</v>
          </cell>
          <cell r="AI173">
            <v>548903.69</v>
          </cell>
        </row>
        <row r="174">
          <cell r="AD174">
            <v>60519.502000000015</v>
          </cell>
          <cell r="AI174">
            <v>62484.43100000001</v>
          </cell>
        </row>
        <row r="175">
          <cell r="AD175">
            <v>5486.455000000001</v>
          </cell>
          <cell r="AI175">
            <v>5563.635000000001</v>
          </cell>
        </row>
        <row r="176">
          <cell r="AD176">
            <v>588028.083</v>
          </cell>
          <cell r="AI176">
            <v>617320.894</v>
          </cell>
        </row>
        <row r="177">
          <cell r="AD177">
            <v>306685.44</v>
          </cell>
          <cell r="AI177">
            <v>348590.18899999995</v>
          </cell>
        </row>
        <row r="178">
          <cell r="AD178">
            <v>10961.301999999998</v>
          </cell>
          <cell r="AI178">
            <v>11318.146999999997</v>
          </cell>
        </row>
        <row r="179">
          <cell r="AD179">
            <v>122951.57500000001</v>
          </cell>
          <cell r="AI179">
            <v>129135.50300000001</v>
          </cell>
        </row>
        <row r="180">
          <cell r="AD180">
            <v>211411.19100000005</v>
          </cell>
          <cell r="AI180">
            <v>240859.64200000008</v>
          </cell>
        </row>
        <row r="181">
          <cell r="AD181">
            <v>953579.1190000001</v>
          </cell>
          <cell r="AI181">
            <v>1169714.72</v>
          </cell>
        </row>
        <row r="182">
          <cell r="AD182">
            <v>285341.103</v>
          </cell>
          <cell r="AI182">
            <v>312041.804</v>
          </cell>
        </row>
        <row r="183">
          <cell r="AD183">
            <v>343299.777</v>
          </cell>
          <cell r="AI183">
            <v>379815.674</v>
          </cell>
        </row>
        <row r="184">
          <cell r="AD184">
            <v>272049.562</v>
          </cell>
          <cell r="AI184">
            <v>355198.86</v>
          </cell>
        </row>
        <row r="185">
          <cell r="AD185">
            <v>152558.905</v>
          </cell>
          <cell r="AI185">
            <v>174672.166</v>
          </cell>
        </row>
        <row r="186">
          <cell r="AD186">
            <v>104821.96299999999</v>
          </cell>
          <cell r="AI186">
            <v>117352.105</v>
          </cell>
        </row>
        <row r="187">
          <cell r="AD187">
            <v>8018.204</v>
          </cell>
          <cell r="AI187">
            <v>8635.409</v>
          </cell>
        </row>
      </sheetData>
      <sheetData sheetId="12">
        <row r="168">
          <cell r="AD168">
            <v>112226.83300000001</v>
          </cell>
          <cell r="AI168">
            <v>131731.69900000002</v>
          </cell>
        </row>
        <row r="169">
          <cell r="AD169">
            <v>23281.962</v>
          </cell>
          <cell r="AI169">
            <v>26561.173</v>
          </cell>
        </row>
        <row r="170">
          <cell r="AD170">
            <v>69217.084</v>
          </cell>
          <cell r="AI170">
            <v>74414.20300000001</v>
          </cell>
        </row>
        <row r="171">
          <cell r="AD171">
            <v>9802.577000000001</v>
          </cell>
          <cell r="AI171">
            <v>11892.02</v>
          </cell>
        </row>
        <row r="172">
          <cell r="AD172">
            <v>59</v>
          </cell>
          <cell r="AI172">
            <v>59</v>
          </cell>
        </row>
        <row r="173">
          <cell r="AD173">
            <v>2111.2870000000003</v>
          </cell>
          <cell r="AI173">
            <v>2280.5490000000004</v>
          </cell>
        </row>
        <row r="174">
          <cell r="AD174">
            <v>52637.12799999999</v>
          </cell>
          <cell r="AI174">
            <v>56051.632999999994</v>
          </cell>
        </row>
        <row r="175">
          <cell r="AD175">
            <v>11837.355</v>
          </cell>
          <cell r="AI175">
            <v>12020.315</v>
          </cell>
        </row>
        <row r="176">
          <cell r="AD176">
            <v>52747.15600000001</v>
          </cell>
          <cell r="AI176">
            <v>54705.435000000005</v>
          </cell>
        </row>
        <row r="177">
          <cell r="AD177">
            <v>23513.759</v>
          </cell>
          <cell r="AI177">
            <v>24344.757999999994</v>
          </cell>
        </row>
        <row r="178">
          <cell r="AD178">
            <v>1421.2759999999998</v>
          </cell>
          <cell r="AI178">
            <v>1459.9759999999999</v>
          </cell>
        </row>
        <row r="179">
          <cell r="AD179">
            <v>264.425</v>
          </cell>
          <cell r="AI179">
            <v>275.725</v>
          </cell>
        </row>
        <row r="180">
          <cell r="AD180">
            <v>61362.258</v>
          </cell>
          <cell r="AI180">
            <v>71825.751</v>
          </cell>
        </row>
        <row r="181">
          <cell r="AD181">
            <v>125975.23</v>
          </cell>
          <cell r="AI181">
            <v>155804.55</v>
          </cell>
        </row>
        <row r="182">
          <cell r="AD182">
            <v>8374.648</v>
          </cell>
          <cell r="AI182">
            <v>8963.309</v>
          </cell>
        </row>
        <row r="183">
          <cell r="AD183">
            <v>307471.847</v>
          </cell>
          <cell r="AI183">
            <v>344813.49900000007</v>
          </cell>
        </row>
        <row r="184">
          <cell r="AD184">
            <v>131.876</v>
          </cell>
          <cell r="AI184">
            <v>222.476</v>
          </cell>
        </row>
        <row r="185">
          <cell r="AD185">
            <v>2105.643</v>
          </cell>
          <cell r="AI185">
            <v>2825.582</v>
          </cell>
        </row>
        <row r="186">
          <cell r="AD186">
            <v>383556.15699999995</v>
          </cell>
          <cell r="AI186">
            <v>443363.74499999994</v>
          </cell>
        </row>
        <row r="187">
          <cell r="AD187">
            <v>44879.173</v>
          </cell>
          <cell r="AI187">
            <v>47337.536</v>
          </cell>
        </row>
      </sheetData>
      <sheetData sheetId="13">
        <row r="168">
          <cell r="AD168">
            <v>8474.367999999999</v>
          </cell>
          <cell r="AI168">
            <v>9173.973999999998</v>
          </cell>
        </row>
        <row r="169">
          <cell r="AD169">
            <v>331.6</v>
          </cell>
          <cell r="AI169">
            <v>331.6</v>
          </cell>
        </row>
        <row r="170">
          <cell r="AD170">
            <v>14444.616</v>
          </cell>
          <cell r="AI170">
            <v>14935.711</v>
          </cell>
        </row>
        <row r="171">
          <cell r="AD171">
            <v>11813.471000000003</v>
          </cell>
          <cell r="AI171">
            <v>11966.991000000005</v>
          </cell>
        </row>
        <row r="172">
          <cell r="AD172">
            <v>0</v>
          </cell>
          <cell r="AI172">
            <v>0</v>
          </cell>
        </row>
        <row r="173">
          <cell r="AD173">
            <v>0</v>
          </cell>
          <cell r="AI173">
            <v>0</v>
          </cell>
        </row>
        <row r="174">
          <cell r="AD174">
            <v>12052.953000000001</v>
          </cell>
          <cell r="AI174">
            <v>12228.818000000001</v>
          </cell>
        </row>
        <row r="175">
          <cell r="AD175">
            <v>734.1440000000001</v>
          </cell>
          <cell r="AI175">
            <v>734.1440000000001</v>
          </cell>
        </row>
        <row r="176">
          <cell r="AD176">
            <v>236.05</v>
          </cell>
          <cell r="AI176">
            <v>242.95</v>
          </cell>
        </row>
        <row r="177">
          <cell r="AD177">
            <v>85.835</v>
          </cell>
          <cell r="AI177">
            <v>85.835</v>
          </cell>
        </row>
        <row r="178">
          <cell r="AD178">
            <v>5118.921</v>
          </cell>
          <cell r="AI178">
            <v>5142.634</v>
          </cell>
        </row>
        <row r="179">
          <cell r="AD179">
            <v>18.86</v>
          </cell>
          <cell r="AI179">
            <v>18.86</v>
          </cell>
        </row>
        <row r="180">
          <cell r="AD180">
            <v>1.6</v>
          </cell>
          <cell r="AI180">
            <v>1.6</v>
          </cell>
        </row>
        <row r="181">
          <cell r="AD181">
            <v>254.48199999999997</v>
          </cell>
          <cell r="AI181">
            <v>266.828</v>
          </cell>
        </row>
        <row r="182">
          <cell r="AD182">
            <v>18.9</v>
          </cell>
          <cell r="AI182">
            <v>23.25</v>
          </cell>
        </row>
        <row r="183">
          <cell r="AD183">
            <v>168.6</v>
          </cell>
          <cell r="AI183">
            <v>168.6</v>
          </cell>
        </row>
        <row r="184">
          <cell r="AD184">
            <v>23.4</v>
          </cell>
          <cell r="AI184">
            <v>23.4</v>
          </cell>
        </row>
        <row r="185">
          <cell r="AD185">
            <v>0</v>
          </cell>
          <cell r="AI185">
            <v>0</v>
          </cell>
        </row>
        <row r="186">
          <cell r="AD186">
            <v>26462.887</v>
          </cell>
          <cell r="AI186">
            <v>31247.246</v>
          </cell>
        </row>
        <row r="187">
          <cell r="AD187">
            <v>349.125</v>
          </cell>
          <cell r="AI187">
            <v>461.225</v>
          </cell>
        </row>
      </sheetData>
      <sheetData sheetId="15">
        <row r="168">
          <cell r="AD168">
            <v>416.7</v>
          </cell>
          <cell r="AI168">
            <v>443.3</v>
          </cell>
        </row>
        <row r="169">
          <cell r="AD169">
            <v>1558.758</v>
          </cell>
          <cell r="AI169">
            <v>1774.308</v>
          </cell>
        </row>
        <row r="170">
          <cell r="AD170">
            <v>29302.876000000004</v>
          </cell>
          <cell r="AI170">
            <v>34608.372</v>
          </cell>
        </row>
        <row r="171">
          <cell r="AD171">
            <v>359.94</v>
          </cell>
          <cell r="AI171">
            <v>384.44</v>
          </cell>
        </row>
        <row r="172">
          <cell r="AD172">
            <v>5272.43</v>
          </cell>
          <cell r="AI172">
            <v>5845.4929999999995</v>
          </cell>
        </row>
        <row r="173">
          <cell r="AD173">
            <v>76090.56399999998</v>
          </cell>
          <cell r="AI173">
            <v>81545.34399999998</v>
          </cell>
        </row>
        <row r="174">
          <cell r="AD174">
            <v>3333.1410000000005</v>
          </cell>
          <cell r="AI174">
            <v>3424.7670000000007</v>
          </cell>
        </row>
        <row r="175">
          <cell r="AD175">
            <v>2340.078</v>
          </cell>
          <cell r="AI175">
            <v>2349.974</v>
          </cell>
        </row>
        <row r="176">
          <cell r="AD176">
            <v>56736.191999999995</v>
          </cell>
          <cell r="AI176">
            <v>64271.651000000005</v>
          </cell>
        </row>
        <row r="177">
          <cell r="AD177">
            <v>13845.391000000001</v>
          </cell>
          <cell r="AI177">
            <v>17374.033</v>
          </cell>
        </row>
        <row r="178">
          <cell r="AD178">
            <v>7.3</v>
          </cell>
          <cell r="AI178">
            <v>7.3</v>
          </cell>
        </row>
        <row r="179">
          <cell r="AD179">
            <v>6129.767999999999</v>
          </cell>
          <cell r="AI179">
            <v>6340.328</v>
          </cell>
        </row>
        <row r="180">
          <cell r="AD180">
            <v>14234.471000000001</v>
          </cell>
          <cell r="AI180">
            <v>15624.601</v>
          </cell>
        </row>
        <row r="181">
          <cell r="AD181">
            <v>53770.854</v>
          </cell>
          <cell r="AI181">
            <v>62432.471999999994</v>
          </cell>
        </row>
        <row r="182">
          <cell r="AD182">
            <v>29982.902</v>
          </cell>
          <cell r="AI182">
            <v>35761.85</v>
          </cell>
        </row>
        <row r="183">
          <cell r="AD183">
            <v>42239.420999999995</v>
          </cell>
          <cell r="AI183">
            <v>44931.51499999999</v>
          </cell>
        </row>
        <row r="184">
          <cell r="AD184">
            <v>19174.641</v>
          </cell>
          <cell r="AI184">
            <v>25524.342000000004</v>
          </cell>
        </row>
        <row r="185">
          <cell r="AD185">
            <v>17737.256</v>
          </cell>
          <cell r="AI185">
            <v>21752.264</v>
          </cell>
        </row>
        <row r="186">
          <cell r="AD186">
            <v>9014.168</v>
          </cell>
          <cell r="AI186">
            <v>9278.555</v>
          </cell>
        </row>
        <row r="187">
          <cell r="AD187">
            <v>3291.517</v>
          </cell>
          <cell r="AI187">
            <v>3352.1</v>
          </cell>
        </row>
      </sheetData>
      <sheetData sheetId="16">
        <row r="168">
          <cell r="AD168">
            <v>845.705</v>
          </cell>
          <cell r="AI168">
            <v>924.305</v>
          </cell>
        </row>
        <row r="169">
          <cell r="AD169">
            <v>34.4</v>
          </cell>
          <cell r="AI169">
            <v>89.5</v>
          </cell>
        </row>
        <row r="170">
          <cell r="AD170">
            <v>1651.8830000000003</v>
          </cell>
          <cell r="AI170">
            <v>1900.2720000000002</v>
          </cell>
        </row>
        <row r="171">
          <cell r="AD171">
            <v>202.1</v>
          </cell>
          <cell r="AI171">
            <v>252.7</v>
          </cell>
        </row>
        <row r="172">
          <cell r="AD172">
            <v>14916.039000000002</v>
          </cell>
          <cell r="AI172">
            <v>17116.205</v>
          </cell>
        </row>
        <row r="173">
          <cell r="AD173">
            <v>63570.683</v>
          </cell>
          <cell r="AI173">
            <v>69187.09500000002</v>
          </cell>
        </row>
        <row r="174">
          <cell r="AD174">
            <v>154.296</v>
          </cell>
          <cell r="AI174">
            <v>154.296</v>
          </cell>
        </row>
        <row r="175">
          <cell r="AD175">
            <v>102.652</v>
          </cell>
          <cell r="AI175">
            <v>102.652</v>
          </cell>
        </row>
        <row r="176">
          <cell r="AD176">
            <v>17259.241</v>
          </cell>
          <cell r="AI176">
            <v>18371.653000000002</v>
          </cell>
        </row>
        <row r="177">
          <cell r="AD177">
            <v>1378.4</v>
          </cell>
          <cell r="AI177">
            <v>1941.61</v>
          </cell>
        </row>
        <row r="178">
          <cell r="AD178">
            <v>0</v>
          </cell>
          <cell r="AI178">
            <v>0</v>
          </cell>
        </row>
        <row r="179">
          <cell r="AD179">
            <v>1376.82</v>
          </cell>
          <cell r="AI179">
            <v>1442.76</v>
          </cell>
        </row>
        <row r="180">
          <cell r="AD180">
            <v>2326.255</v>
          </cell>
          <cell r="AI180">
            <v>2467.855</v>
          </cell>
        </row>
        <row r="181">
          <cell r="AD181">
            <v>4722.579000000001</v>
          </cell>
          <cell r="AI181">
            <v>5165.619</v>
          </cell>
        </row>
        <row r="182">
          <cell r="AD182">
            <v>56740.23699999999</v>
          </cell>
          <cell r="AI182">
            <v>62163.192999999985</v>
          </cell>
        </row>
        <row r="183">
          <cell r="AD183">
            <v>859.213</v>
          </cell>
          <cell r="AI183">
            <v>954.333</v>
          </cell>
        </row>
        <row r="184">
          <cell r="AD184">
            <v>25184.805</v>
          </cell>
          <cell r="AI184">
            <v>29573.074999999993</v>
          </cell>
        </row>
        <row r="185">
          <cell r="AD185">
            <v>14566.476999999999</v>
          </cell>
          <cell r="AI185">
            <v>15149.523</v>
          </cell>
        </row>
        <row r="186">
          <cell r="AD186">
            <v>1863.8120000000001</v>
          </cell>
          <cell r="AI186">
            <v>2084.48</v>
          </cell>
        </row>
        <row r="187">
          <cell r="AD187">
            <v>51.693</v>
          </cell>
          <cell r="AI187">
            <v>51.693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2062013_bis"/>
    </sheetNames>
    <sheetDataSet>
      <sheetData sheetId="0">
        <row r="21">
          <cell r="F21">
            <v>49080</v>
          </cell>
          <cell r="H21">
            <v>176220</v>
          </cell>
        </row>
        <row r="22">
          <cell r="F22">
            <v>1300</v>
          </cell>
          <cell r="H22">
            <v>3250</v>
          </cell>
        </row>
        <row r="23">
          <cell r="F23">
            <v>6350</v>
          </cell>
          <cell r="H23">
            <v>28430</v>
          </cell>
        </row>
        <row r="24">
          <cell r="F24">
            <v>3450</v>
          </cell>
          <cell r="H24">
            <v>17850</v>
          </cell>
        </row>
        <row r="25">
          <cell r="F25">
            <v>0</v>
          </cell>
          <cell r="H25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3062013"/>
    </sheetNames>
    <sheetDataSet>
      <sheetData sheetId="1">
        <row r="21">
          <cell r="F21">
            <v>44485</v>
          </cell>
          <cell r="H21">
            <v>130714</v>
          </cell>
        </row>
        <row r="22">
          <cell r="F22">
            <v>212877</v>
          </cell>
          <cell r="H22">
            <v>460792</v>
          </cell>
        </row>
        <row r="23">
          <cell r="F23">
            <v>3537</v>
          </cell>
          <cell r="H23">
            <v>11512</v>
          </cell>
        </row>
        <row r="24">
          <cell r="F24">
            <v>6300</v>
          </cell>
          <cell r="H24">
            <v>12600</v>
          </cell>
        </row>
        <row r="25">
          <cell r="F25">
            <v>13366</v>
          </cell>
          <cell r="H25">
            <v>34949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7062013"/>
    </sheetNames>
    <sheetDataSet>
      <sheetData sheetId="0">
        <row r="21">
          <cell r="F21">
            <v>4500</v>
          </cell>
          <cell r="H21">
            <v>10890</v>
          </cell>
        </row>
        <row r="22">
          <cell r="F22">
            <v>28300</v>
          </cell>
          <cell r="H22">
            <v>60514</v>
          </cell>
        </row>
        <row r="23">
          <cell r="F23">
            <v>1600</v>
          </cell>
          <cell r="H23">
            <v>3700</v>
          </cell>
        </row>
        <row r="24">
          <cell r="F24">
            <v>120</v>
          </cell>
          <cell r="H24">
            <v>240</v>
          </cell>
        </row>
        <row r="25">
          <cell r="F25">
            <v>150</v>
          </cell>
          <cell r="H25">
            <v>420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9230</v>
          </cell>
          <cell r="H21">
            <v>21075</v>
          </cell>
          <cell r="I21">
            <v>18600</v>
          </cell>
        </row>
        <row r="22">
          <cell r="F22">
            <v>67600</v>
          </cell>
          <cell r="H22">
            <v>142050</v>
          </cell>
          <cell r="I22">
            <v>131000</v>
          </cell>
        </row>
        <row r="23">
          <cell r="F23">
            <v>680</v>
          </cell>
          <cell r="H23">
            <v>1540</v>
          </cell>
          <cell r="I23">
            <v>320</v>
          </cell>
        </row>
        <row r="24">
          <cell r="F24">
            <v>1320</v>
          </cell>
          <cell r="H24">
            <v>3275</v>
          </cell>
          <cell r="I24">
            <v>1300</v>
          </cell>
        </row>
        <row r="25">
          <cell r="F25">
            <v>6500</v>
          </cell>
          <cell r="H25">
            <v>15820</v>
          </cell>
          <cell r="I25">
            <v>8000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20130</v>
          </cell>
          <cell r="H21">
            <v>55851</v>
          </cell>
          <cell r="I21">
            <v>52000</v>
          </cell>
        </row>
        <row r="22">
          <cell r="F22">
            <v>12495</v>
          </cell>
          <cell r="H22">
            <v>31294</v>
          </cell>
          <cell r="I22">
            <v>29000</v>
          </cell>
        </row>
        <row r="23">
          <cell r="F23">
            <v>1681</v>
          </cell>
          <cell r="H23">
            <v>5280</v>
          </cell>
          <cell r="I23">
            <v>1300</v>
          </cell>
        </row>
        <row r="24">
          <cell r="F24">
            <v>363</v>
          </cell>
          <cell r="H24">
            <v>983</v>
          </cell>
          <cell r="I24">
            <v>110</v>
          </cell>
        </row>
        <row r="25">
          <cell r="F25">
            <v>240</v>
          </cell>
          <cell r="H25">
            <v>612</v>
          </cell>
          <cell r="I25">
            <v>500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165200</v>
          </cell>
          <cell r="H21">
            <v>427550</v>
          </cell>
          <cell r="I21">
            <v>420000</v>
          </cell>
        </row>
        <row r="22">
          <cell r="F22">
            <v>26700</v>
          </cell>
          <cell r="H22">
            <v>51500</v>
          </cell>
          <cell r="I22">
            <v>47000</v>
          </cell>
        </row>
        <row r="23">
          <cell r="F23">
            <v>10090</v>
          </cell>
          <cell r="H23">
            <v>39167</v>
          </cell>
          <cell r="I23">
            <v>30000</v>
          </cell>
        </row>
        <row r="24">
          <cell r="F24">
            <v>1680</v>
          </cell>
          <cell r="H24">
            <v>4368</v>
          </cell>
          <cell r="I24">
            <v>1900</v>
          </cell>
        </row>
        <row r="25">
          <cell r="F25">
            <v>7590</v>
          </cell>
          <cell r="H25">
            <v>22338</v>
          </cell>
          <cell r="I25">
            <v>18000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30000</v>
          </cell>
          <cell r="H21">
            <v>96000</v>
          </cell>
          <cell r="I21">
            <v>95000</v>
          </cell>
        </row>
        <row r="22">
          <cell r="F22">
            <v>3400</v>
          </cell>
          <cell r="H22">
            <v>9180</v>
          </cell>
          <cell r="I22">
            <v>6000</v>
          </cell>
        </row>
        <row r="23">
          <cell r="F23">
            <v>480</v>
          </cell>
          <cell r="H23">
            <v>1920</v>
          </cell>
          <cell r="I23">
            <v>330</v>
          </cell>
        </row>
        <row r="24">
          <cell r="F24">
            <v>460</v>
          </cell>
          <cell r="H24">
            <v>1748</v>
          </cell>
          <cell r="I24">
            <v>350</v>
          </cell>
        </row>
        <row r="25">
          <cell r="F25">
            <v>6300</v>
          </cell>
          <cell r="H25">
            <v>18900</v>
          </cell>
          <cell r="I25">
            <v>14000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35500</v>
          </cell>
          <cell r="H21">
            <v>142000</v>
          </cell>
          <cell r="I21">
            <v>150000</v>
          </cell>
        </row>
        <row r="23">
          <cell r="F23">
            <v>1500</v>
          </cell>
          <cell r="H23">
            <v>7800</v>
          </cell>
          <cell r="I23">
            <v>6000</v>
          </cell>
        </row>
        <row r="24">
          <cell r="F24">
            <v>5100</v>
          </cell>
          <cell r="H24">
            <v>25500</v>
          </cell>
          <cell r="I24">
            <v>20000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19270</v>
          </cell>
          <cell r="H21">
            <v>56700</v>
          </cell>
          <cell r="I21">
            <v>56000</v>
          </cell>
        </row>
        <row r="22">
          <cell r="F22">
            <v>22450</v>
          </cell>
          <cell r="H22">
            <v>39470</v>
          </cell>
          <cell r="I22">
            <v>36000</v>
          </cell>
        </row>
        <row r="23">
          <cell r="F23">
            <v>925</v>
          </cell>
          <cell r="H23">
            <v>3000</v>
          </cell>
          <cell r="I23">
            <v>1800</v>
          </cell>
        </row>
        <row r="24">
          <cell r="F24">
            <v>163</v>
          </cell>
          <cell r="H24">
            <v>270</v>
          </cell>
          <cell r="I24">
            <v>200</v>
          </cell>
        </row>
        <row r="25">
          <cell r="F25">
            <v>3465</v>
          </cell>
          <cell r="H25">
            <v>11700</v>
          </cell>
          <cell r="I25">
            <v>11700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2950</v>
          </cell>
          <cell r="H21">
            <v>6700</v>
          </cell>
          <cell r="I21">
            <v>5000</v>
          </cell>
        </row>
        <row r="22">
          <cell r="F22">
            <v>8400</v>
          </cell>
          <cell r="H22">
            <v>15250</v>
          </cell>
          <cell r="I22">
            <v>13000</v>
          </cell>
        </row>
        <row r="23">
          <cell r="F23">
            <v>840</v>
          </cell>
          <cell r="H23">
            <v>2200</v>
          </cell>
          <cell r="I23">
            <v>1800</v>
          </cell>
        </row>
        <row r="24">
          <cell r="F24">
            <v>0</v>
          </cell>
        </row>
        <row r="25">
          <cell r="F25">
            <v>350</v>
          </cell>
          <cell r="H25">
            <v>970</v>
          </cell>
          <cell r="I25">
            <v>1080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1062013"/>
    </sheetNames>
    <sheetDataSet>
      <sheetData sheetId="1">
        <row r="21">
          <cell r="F21">
            <v>14350</v>
          </cell>
          <cell r="H21">
            <v>39325</v>
          </cell>
        </row>
        <row r="22">
          <cell r="F22">
            <v>54700</v>
          </cell>
          <cell r="H22">
            <v>133400</v>
          </cell>
        </row>
        <row r="23">
          <cell r="F23">
            <v>720</v>
          </cell>
          <cell r="H23">
            <v>1685</v>
          </cell>
        </row>
        <row r="24">
          <cell r="F24">
            <v>1360</v>
          </cell>
          <cell r="H24">
            <v>3220</v>
          </cell>
        </row>
        <row r="25">
          <cell r="F25">
            <v>6050</v>
          </cell>
          <cell r="H25">
            <v>15610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91650</v>
          </cell>
          <cell r="H21">
            <v>230000</v>
          </cell>
          <cell r="I21">
            <v>230000</v>
          </cell>
        </row>
        <row r="22">
          <cell r="F22">
            <v>19200</v>
          </cell>
          <cell r="H22">
            <v>42000</v>
          </cell>
          <cell r="I22">
            <v>38000</v>
          </cell>
        </row>
        <row r="23">
          <cell r="F23">
            <v>7450</v>
          </cell>
          <cell r="H23">
            <v>29800</v>
          </cell>
          <cell r="I23">
            <v>23000</v>
          </cell>
        </row>
        <row r="24">
          <cell r="F24">
            <v>1580</v>
          </cell>
          <cell r="H24">
            <v>5670</v>
          </cell>
          <cell r="I24">
            <v>3000</v>
          </cell>
        </row>
        <row r="25">
          <cell r="F25">
            <v>40</v>
          </cell>
          <cell r="H25">
            <v>80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3000</v>
          </cell>
          <cell r="H21">
            <v>10200</v>
          </cell>
          <cell r="I21">
            <v>9700</v>
          </cell>
        </row>
        <row r="22">
          <cell r="F22">
            <v>600</v>
          </cell>
          <cell r="H22">
            <v>1450</v>
          </cell>
          <cell r="I22">
            <v>1300</v>
          </cell>
        </row>
        <row r="23">
          <cell r="F23">
            <v>50</v>
          </cell>
          <cell r="H23">
            <v>175</v>
          </cell>
          <cell r="I23">
            <v>30</v>
          </cell>
        </row>
        <row r="24">
          <cell r="F24">
            <v>0</v>
          </cell>
        </row>
        <row r="25">
          <cell r="F25">
            <v>1500</v>
          </cell>
          <cell r="H25">
            <v>4950</v>
          </cell>
          <cell r="I25">
            <v>4800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64900</v>
          </cell>
          <cell r="H21">
            <v>189080</v>
          </cell>
          <cell r="I21">
            <v>172000</v>
          </cell>
        </row>
        <row r="22">
          <cell r="F22">
            <v>40875</v>
          </cell>
          <cell r="H22">
            <v>93795</v>
          </cell>
          <cell r="I22">
            <v>87000</v>
          </cell>
        </row>
        <row r="23">
          <cell r="F23">
            <v>6345</v>
          </cell>
          <cell r="H23">
            <v>27305</v>
          </cell>
          <cell r="I23">
            <v>9800</v>
          </cell>
        </row>
        <row r="24">
          <cell r="F24">
            <v>2480</v>
          </cell>
          <cell r="H24">
            <v>7810</v>
          </cell>
          <cell r="I24">
            <v>1800</v>
          </cell>
        </row>
        <row r="25">
          <cell r="F25">
            <v>95</v>
          </cell>
          <cell r="H25">
            <v>170</v>
          </cell>
          <cell r="I25">
            <v>50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274000</v>
          </cell>
          <cell r="H21">
            <v>729100</v>
          </cell>
          <cell r="I21">
            <v>720000</v>
          </cell>
        </row>
        <row r="22">
          <cell r="F22">
            <v>109400</v>
          </cell>
          <cell r="H22">
            <v>246500</v>
          </cell>
          <cell r="I22">
            <v>217000</v>
          </cell>
        </row>
        <row r="23">
          <cell r="F23">
            <v>20100</v>
          </cell>
          <cell r="H23">
            <v>76700</v>
          </cell>
          <cell r="I23">
            <v>58000</v>
          </cell>
        </row>
        <row r="24">
          <cell r="F24">
            <v>4000</v>
          </cell>
          <cell r="H24">
            <v>11500</v>
          </cell>
          <cell r="I24">
            <v>6400</v>
          </cell>
        </row>
        <row r="25">
          <cell r="F25">
            <v>300</v>
          </cell>
          <cell r="H25">
            <v>750</v>
          </cell>
          <cell r="I25">
            <v>400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</sheetNames>
    <sheetDataSet>
      <sheetData sheetId="0">
        <row r="21">
          <cell r="F21">
            <v>76850</v>
          </cell>
          <cell r="H21">
            <v>261290</v>
          </cell>
          <cell r="I21">
            <v>250000</v>
          </cell>
        </row>
        <row r="22">
          <cell r="F22">
            <v>3300</v>
          </cell>
          <cell r="H22">
            <v>9570</v>
          </cell>
          <cell r="I22">
            <v>8000</v>
          </cell>
        </row>
        <row r="23">
          <cell r="F23">
            <v>7050</v>
          </cell>
          <cell r="H23">
            <v>33135</v>
          </cell>
          <cell r="I23">
            <v>28200</v>
          </cell>
        </row>
        <row r="24">
          <cell r="F24">
            <v>13250</v>
          </cell>
          <cell r="H24">
            <v>49025</v>
          </cell>
          <cell r="I24">
            <v>46300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21">
          <cell r="F21">
            <v>69965</v>
          </cell>
          <cell r="H21">
            <v>194299</v>
          </cell>
          <cell r="I21">
            <v>188000</v>
          </cell>
        </row>
        <row r="22">
          <cell r="F22">
            <v>197960</v>
          </cell>
          <cell r="H22">
            <v>391016</v>
          </cell>
          <cell r="I22">
            <v>365000</v>
          </cell>
        </row>
        <row r="23">
          <cell r="F23">
            <v>14050</v>
          </cell>
          <cell r="H23">
            <v>55443</v>
          </cell>
          <cell r="I23">
            <v>45500</v>
          </cell>
        </row>
        <row r="24">
          <cell r="F24">
            <v>1215</v>
          </cell>
          <cell r="H24">
            <v>3308</v>
          </cell>
          <cell r="I24">
            <v>1380</v>
          </cell>
        </row>
        <row r="25">
          <cell r="F25">
            <v>405</v>
          </cell>
          <cell r="H25">
            <v>983</v>
          </cell>
          <cell r="I25">
            <v>340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93300</v>
          </cell>
          <cell r="H21">
            <v>331215</v>
          </cell>
          <cell r="I21">
            <v>285000</v>
          </cell>
        </row>
        <row r="22">
          <cell r="F22">
            <v>300</v>
          </cell>
          <cell r="H22">
            <v>750</v>
          </cell>
          <cell r="I22">
            <v>350</v>
          </cell>
        </row>
        <row r="23">
          <cell r="F23">
            <v>6900</v>
          </cell>
          <cell r="H23">
            <v>29808</v>
          </cell>
          <cell r="I23">
            <v>25100</v>
          </cell>
        </row>
        <row r="24">
          <cell r="F24">
            <v>7300</v>
          </cell>
          <cell r="H24">
            <v>28689</v>
          </cell>
          <cell r="I24">
            <v>26000</v>
          </cell>
        </row>
        <row r="25">
          <cell r="F25">
            <v>0</v>
          </cell>
          <cell r="H25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LES"/>
      <sheetName val="COLZA"/>
      <sheetName val="TOURNESOL"/>
      <sheetName val="CALVADOS"/>
      <sheetName val="MANCHE"/>
      <sheetName val="ORNE "/>
      <sheetName val="BASSE-NORMANDIE"/>
      <sheetName val="Récolte_N"/>
      <sheetName val="Récolte_N+1"/>
    </sheetNames>
    <sheetDataSet>
      <sheetData sheetId="15">
        <row r="21">
          <cell r="F21">
            <v>50100</v>
          </cell>
          <cell r="H21">
            <v>169730</v>
          </cell>
          <cell r="I21">
            <v>157000</v>
          </cell>
        </row>
        <row r="22">
          <cell r="F22">
            <v>1600</v>
          </cell>
          <cell r="H22">
            <v>4280</v>
          </cell>
          <cell r="I22">
            <v>2950</v>
          </cell>
        </row>
        <row r="23">
          <cell r="F23">
            <v>5800</v>
          </cell>
          <cell r="H23">
            <v>23170</v>
          </cell>
          <cell r="I23">
            <v>18400</v>
          </cell>
        </row>
        <row r="24">
          <cell r="F24">
            <v>4600</v>
          </cell>
          <cell r="H24">
            <v>16100</v>
          </cell>
          <cell r="I24">
            <v>15200</v>
          </cell>
        </row>
        <row r="25">
          <cell r="F25">
            <v>0</v>
          </cell>
          <cell r="H25">
            <v>0</v>
          </cell>
          <cell r="I25">
            <v>0</v>
          </cell>
        </row>
      </sheetData>
      <sheetData sheetId="16">
        <row r="21">
          <cell r="F21">
            <v>52200</v>
          </cell>
        </row>
        <row r="22">
          <cell r="F22">
            <v>0</v>
          </cell>
        </row>
        <row r="23">
          <cell r="F23">
            <v>0</v>
          </cell>
        </row>
        <row r="25">
          <cell r="F25">
            <v>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47000</v>
          </cell>
          <cell r="H21">
            <v>132900</v>
          </cell>
          <cell r="I21">
            <v>110000</v>
          </cell>
        </row>
        <row r="22">
          <cell r="F22">
            <v>213191</v>
          </cell>
          <cell r="H22">
            <v>409216</v>
          </cell>
          <cell r="I22">
            <v>350000</v>
          </cell>
        </row>
        <row r="23">
          <cell r="F23">
            <v>2847</v>
          </cell>
          <cell r="H23">
            <v>6458</v>
          </cell>
          <cell r="I23">
            <v>4500</v>
          </cell>
        </row>
        <row r="24">
          <cell r="F24">
            <v>2748</v>
          </cell>
          <cell r="H24">
            <v>4943</v>
          </cell>
          <cell r="I24">
            <v>1600</v>
          </cell>
        </row>
        <row r="25">
          <cell r="F25">
            <v>14935</v>
          </cell>
          <cell r="H25">
            <v>33606</v>
          </cell>
          <cell r="I25">
            <v>25000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144500</v>
          </cell>
          <cell r="H21">
            <v>517000</v>
          </cell>
          <cell r="I21">
            <v>506000</v>
          </cell>
        </row>
        <row r="22">
          <cell r="F22">
            <v>1000</v>
          </cell>
          <cell r="H22">
            <v>2800</v>
          </cell>
          <cell r="I22">
            <v>2000</v>
          </cell>
        </row>
        <row r="23">
          <cell r="F23">
            <v>15800</v>
          </cell>
          <cell r="H23">
            <v>73100</v>
          </cell>
          <cell r="I23">
            <v>67000</v>
          </cell>
        </row>
        <row r="24">
          <cell r="F24">
            <v>15900</v>
          </cell>
          <cell r="H24">
            <v>58700</v>
          </cell>
          <cell r="I24">
            <v>56400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2062013"/>
    </sheetNames>
    <sheetDataSet>
      <sheetData sheetId="1">
        <row r="21">
          <cell r="F21">
            <v>20300</v>
          </cell>
          <cell r="H21">
            <v>57169</v>
          </cell>
        </row>
        <row r="22">
          <cell r="F22">
            <v>11650</v>
          </cell>
          <cell r="H22">
            <v>30450</v>
          </cell>
        </row>
        <row r="23">
          <cell r="F23">
            <v>1724</v>
          </cell>
          <cell r="H23">
            <v>5478</v>
          </cell>
        </row>
        <row r="24">
          <cell r="F24">
            <v>341</v>
          </cell>
          <cell r="H24">
            <v>938</v>
          </cell>
        </row>
        <row r="25">
          <cell r="F25">
            <v>255</v>
          </cell>
          <cell r="H25">
            <v>595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192120</v>
          </cell>
          <cell r="H21">
            <v>594720</v>
          </cell>
          <cell r="I21">
            <v>551500</v>
          </cell>
        </row>
        <row r="22">
          <cell r="F22">
            <v>15580</v>
          </cell>
          <cell r="H22">
            <v>34546</v>
          </cell>
          <cell r="I22">
            <v>32850</v>
          </cell>
        </row>
        <row r="23">
          <cell r="F23">
            <v>15300</v>
          </cell>
          <cell r="H23">
            <v>63313</v>
          </cell>
          <cell r="I23">
            <v>58000</v>
          </cell>
        </row>
        <row r="24">
          <cell r="F24">
            <v>4370</v>
          </cell>
          <cell r="H24">
            <v>14899</v>
          </cell>
          <cell r="I24">
            <v>12300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-1"/>
      <sheetName val="Récolte_N-1 dép22"/>
      <sheetName val="Récolte_N-1 dép29"/>
      <sheetName val="Récolte_N-1 dép35"/>
      <sheetName val="Récolte_N-1 dép56"/>
      <sheetName val="Récolte_N"/>
      <sheetName val="Récolte_N dep 22"/>
      <sheetName val="Récolte_N dep 29"/>
      <sheetName val="Récolte_N dep 35"/>
      <sheetName val="Récolte_N dep 56"/>
      <sheetName val="Récolte_N+1"/>
      <sheetName val="Récolte_N+1 dép 22"/>
      <sheetName val="Récolte_N+1 dép 29"/>
      <sheetName val="Récolte_N+1 dép 35"/>
      <sheetName val="Récolte_N+1 dép 56"/>
    </sheetNames>
    <sheetDataSet>
      <sheetData sheetId="6">
        <row r="21">
          <cell r="F21">
            <v>43484</v>
          </cell>
          <cell r="H21">
            <v>145623.2</v>
          </cell>
          <cell r="I21">
            <v>141950</v>
          </cell>
        </row>
        <row r="22">
          <cell r="F22">
            <v>151</v>
          </cell>
          <cell r="H22">
            <v>358.1</v>
          </cell>
          <cell r="I22">
            <v>245</v>
          </cell>
        </row>
        <row r="23">
          <cell r="F23">
            <v>1956</v>
          </cell>
          <cell r="H23">
            <v>8382.7</v>
          </cell>
          <cell r="I23">
            <v>5000</v>
          </cell>
        </row>
        <row r="24">
          <cell r="F24">
            <v>1239</v>
          </cell>
          <cell r="H24">
            <v>4099.8</v>
          </cell>
          <cell r="I24">
            <v>1400</v>
          </cell>
        </row>
        <row r="25">
          <cell r="F25">
            <v>2</v>
          </cell>
          <cell r="H25">
            <v>5.6</v>
          </cell>
          <cell r="I25">
            <v>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21">
          <cell r="F21">
            <v>4900</v>
          </cell>
          <cell r="H21">
            <v>15600</v>
          </cell>
          <cell r="I21">
            <v>10000</v>
          </cell>
        </row>
        <row r="22">
          <cell r="F22">
            <v>27400</v>
          </cell>
          <cell r="H22">
            <v>49605</v>
          </cell>
          <cell r="I22">
            <v>40300</v>
          </cell>
        </row>
        <row r="23">
          <cell r="F23">
            <v>1000</v>
          </cell>
          <cell r="H23">
            <v>3100</v>
          </cell>
          <cell r="I23">
            <v>4300</v>
          </cell>
        </row>
        <row r="24">
          <cell r="F24">
            <v>100</v>
          </cell>
          <cell r="H24">
            <v>200</v>
          </cell>
          <cell r="I24">
            <v>90</v>
          </cell>
        </row>
        <row r="25">
          <cell r="F25">
            <v>200</v>
          </cell>
          <cell r="H25">
            <v>460</v>
          </cell>
          <cell r="I25">
            <v>400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9230</v>
          </cell>
        </row>
        <row r="22">
          <cell r="F22">
            <v>67600</v>
          </cell>
        </row>
        <row r="23">
          <cell r="F23">
            <v>680</v>
          </cell>
        </row>
        <row r="25">
          <cell r="F25">
            <v>6500</v>
          </cell>
        </row>
      </sheetData>
      <sheetData sheetId="2">
        <row r="21">
          <cell r="F21">
            <v>10200</v>
          </cell>
        </row>
        <row r="23">
          <cell r="F23">
            <v>825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20130</v>
          </cell>
        </row>
        <row r="22">
          <cell r="F22">
            <v>12495</v>
          </cell>
        </row>
        <row r="23">
          <cell r="F23">
            <v>1681</v>
          </cell>
        </row>
        <row r="25">
          <cell r="F25">
            <v>240</v>
          </cell>
        </row>
      </sheetData>
      <sheetData sheetId="2">
        <row r="21">
          <cell r="F21">
            <v>20000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165200</v>
          </cell>
        </row>
        <row r="22">
          <cell r="F22">
            <v>26700</v>
          </cell>
        </row>
        <row r="23">
          <cell r="F23">
            <v>10090</v>
          </cell>
        </row>
        <row r="25">
          <cell r="F25">
            <v>7590</v>
          </cell>
        </row>
      </sheetData>
      <sheetData sheetId="2">
        <row r="21">
          <cell r="F21">
            <v>170200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30000</v>
          </cell>
        </row>
        <row r="22">
          <cell r="F22">
            <v>3400</v>
          </cell>
        </row>
        <row r="23">
          <cell r="F23">
            <v>480</v>
          </cell>
        </row>
        <row r="25">
          <cell r="F25">
            <v>6300</v>
          </cell>
        </row>
      </sheetData>
      <sheetData sheetId="2">
        <row r="21">
          <cell r="F21">
            <v>30000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35500</v>
          </cell>
        </row>
        <row r="23">
          <cell r="F23">
            <v>1500</v>
          </cell>
        </row>
      </sheetData>
      <sheetData sheetId="2">
        <row r="21">
          <cell r="F21">
            <v>32000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144500</v>
          </cell>
        </row>
        <row r="22">
          <cell r="F22">
            <v>1000</v>
          </cell>
        </row>
        <row r="23">
          <cell r="F23">
            <v>15800</v>
          </cell>
        </row>
      </sheetData>
      <sheetData sheetId="2">
        <row r="21">
          <cell r="F21">
            <v>137000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19270</v>
          </cell>
        </row>
        <row r="22">
          <cell r="F22">
            <v>22450</v>
          </cell>
        </row>
        <row r="23">
          <cell r="F23">
            <v>925</v>
          </cell>
        </row>
        <row r="25">
          <cell r="F25">
            <v>3465</v>
          </cell>
        </row>
      </sheetData>
      <sheetData sheetId="2">
        <row r="21">
          <cell r="F21">
            <v>19800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3"/>
    </sheetNames>
    <sheetDataSet>
      <sheetData sheetId="1">
        <row r="21">
          <cell r="F21">
            <v>178600</v>
          </cell>
          <cell r="H21">
            <v>540730</v>
          </cell>
        </row>
        <row r="22">
          <cell r="F22">
            <v>29700</v>
          </cell>
          <cell r="H22">
            <v>78050</v>
          </cell>
        </row>
        <row r="23">
          <cell r="F23">
            <v>10660</v>
          </cell>
          <cell r="H23">
            <v>42890</v>
          </cell>
        </row>
        <row r="24">
          <cell r="F24">
            <v>1280</v>
          </cell>
          <cell r="H24">
            <v>3456</v>
          </cell>
        </row>
        <row r="25">
          <cell r="F25">
            <v>5660</v>
          </cell>
          <cell r="H25">
            <v>16980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2950</v>
          </cell>
        </row>
        <row r="22">
          <cell r="F22">
            <v>8400</v>
          </cell>
        </row>
        <row r="23">
          <cell r="F23">
            <v>840</v>
          </cell>
        </row>
        <row r="25">
          <cell r="F25">
            <v>350</v>
          </cell>
        </row>
      </sheetData>
      <sheetData sheetId="2">
        <row r="21">
          <cell r="F21">
            <v>3000</v>
          </cell>
        </row>
        <row r="23">
          <cell r="F23">
            <v>750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192120</v>
          </cell>
        </row>
        <row r="22">
          <cell r="F22">
            <v>15580</v>
          </cell>
        </row>
        <row r="23">
          <cell r="F23">
            <v>15300</v>
          </cell>
        </row>
      </sheetData>
      <sheetData sheetId="2">
        <row r="21">
          <cell r="F21">
            <v>190000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91650</v>
          </cell>
        </row>
        <row r="22">
          <cell r="F22">
            <v>19200</v>
          </cell>
        </row>
        <row r="23">
          <cell r="F23">
            <v>7450</v>
          </cell>
        </row>
        <row r="25">
          <cell r="F25">
            <v>40</v>
          </cell>
        </row>
      </sheetData>
      <sheetData sheetId="2">
        <row r="21">
          <cell r="F21">
            <v>131000</v>
          </cell>
        </row>
        <row r="22">
          <cell r="F22">
            <v>0</v>
          </cell>
        </row>
        <row r="23">
          <cell r="F23">
            <v>0</v>
          </cell>
        </row>
        <row r="25">
          <cell r="F25">
            <v>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3000</v>
          </cell>
        </row>
        <row r="22">
          <cell r="F22">
            <v>600</v>
          </cell>
        </row>
        <row r="23">
          <cell r="F23">
            <v>50</v>
          </cell>
        </row>
        <row r="25">
          <cell r="F25">
            <v>1500</v>
          </cell>
        </row>
      </sheetData>
      <sheetData sheetId="2">
        <row r="21">
          <cell r="F21">
            <v>2900</v>
          </cell>
        </row>
        <row r="22">
          <cell r="F22">
            <v>550</v>
          </cell>
        </row>
        <row r="23">
          <cell r="F23">
            <v>50</v>
          </cell>
        </row>
        <row r="25">
          <cell r="F25">
            <v>1500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-1"/>
      <sheetName val="Récolte_N-1 dép22"/>
      <sheetName val="Récolte_N-1 dép29"/>
      <sheetName val="Récolte_N-1 dép35"/>
      <sheetName val="Récolte_N-1 dép56"/>
      <sheetName val="Récolte_N"/>
      <sheetName val="Récolte_N dep 22"/>
      <sheetName val="Récolte_N dep 29"/>
      <sheetName val="Récolte_N dep 35"/>
      <sheetName val="Récolte_N dep 56"/>
      <sheetName val="Récolte_N+1"/>
      <sheetName val="Récolte_N+1 dép 22"/>
      <sheetName val="Récolte_N+1 dép 29"/>
      <sheetName val="Récolte_N+1 dép 35"/>
      <sheetName val="Récolte_N+1 dép 56"/>
    </sheetNames>
    <sheetDataSet>
      <sheetData sheetId="6">
        <row r="21">
          <cell r="F21">
            <v>43484</v>
          </cell>
        </row>
        <row r="22">
          <cell r="F22">
            <v>151</v>
          </cell>
        </row>
        <row r="23">
          <cell r="F23">
            <v>1956</v>
          </cell>
        </row>
        <row r="25">
          <cell r="F25">
            <v>2</v>
          </cell>
        </row>
      </sheetData>
      <sheetData sheetId="11">
        <row r="21">
          <cell r="F21">
            <v>42734</v>
          </cell>
        </row>
        <row r="22">
          <cell r="F22">
            <v>151</v>
          </cell>
        </row>
        <row r="23">
          <cell r="F23">
            <v>1956</v>
          </cell>
        </row>
        <row r="25">
          <cell r="F25">
            <v>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64900</v>
          </cell>
        </row>
        <row r="22">
          <cell r="F22">
            <v>40875</v>
          </cell>
        </row>
        <row r="23">
          <cell r="F23">
            <v>6345</v>
          </cell>
        </row>
        <row r="25">
          <cell r="F25">
            <v>95</v>
          </cell>
        </row>
      </sheetData>
      <sheetData sheetId="2">
        <row r="21">
          <cell r="F21">
            <v>63800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274000</v>
          </cell>
        </row>
        <row r="22">
          <cell r="F22">
            <v>109400</v>
          </cell>
        </row>
        <row r="23">
          <cell r="F23">
            <v>20100</v>
          </cell>
        </row>
        <row r="25">
          <cell r="F25">
            <v>300</v>
          </cell>
        </row>
      </sheetData>
      <sheetData sheetId="2">
        <row r="21">
          <cell r="F21">
            <v>295000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</sheetNames>
    <sheetDataSet>
      <sheetData sheetId="0">
        <row r="21">
          <cell r="F21">
            <v>76850</v>
          </cell>
        </row>
        <row r="22">
          <cell r="F22">
            <v>3300</v>
          </cell>
        </row>
        <row r="23">
          <cell r="F23">
            <v>7050</v>
          </cell>
        </row>
      </sheetData>
      <sheetData sheetId="1">
        <row r="21">
          <cell r="F21">
            <v>73000</v>
          </cell>
        </row>
        <row r="23">
          <cell r="F23">
            <v>6000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21">
          <cell r="F21">
            <v>69965</v>
          </cell>
        </row>
        <row r="22">
          <cell r="F22">
            <v>197960</v>
          </cell>
        </row>
        <row r="23">
          <cell r="F23">
            <v>14050</v>
          </cell>
        </row>
        <row r="25">
          <cell r="F25">
            <v>405</v>
          </cell>
        </row>
      </sheetData>
      <sheetData sheetId="1">
        <row r="21">
          <cell r="F21">
            <v>103000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93300</v>
          </cell>
        </row>
        <row r="22">
          <cell r="F22">
            <v>300</v>
          </cell>
        </row>
        <row r="23">
          <cell r="F23">
            <v>6900</v>
          </cell>
        </row>
        <row r="25">
          <cell r="F25">
            <v>0</v>
          </cell>
        </row>
      </sheetData>
      <sheetData sheetId="2">
        <row r="21">
          <cell r="F21">
            <v>93300</v>
          </cell>
        </row>
        <row r="25">
          <cell r="F2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3_bis"/>
    </sheetNames>
    <sheetDataSet>
      <sheetData sheetId="1">
        <row r="21">
          <cell r="F21">
            <v>29140</v>
          </cell>
          <cell r="H21">
            <v>99950.19999999998</v>
          </cell>
        </row>
        <row r="22">
          <cell r="F22">
            <v>4690</v>
          </cell>
          <cell r="H22">
            <v>12944.4</v>
          </cell>
        </row>
        <row r="23">
          <cell r="F23">
            <v>375</v>
          </cell>
          <cell r="H23">
            <v>1226.2500000000002</v>
          </cell>
        </row>
        <row r="24">
          <cell r="F24">
            <v>355</v>
          </cell>
          <cell r="H24">
            <v>1054.35</v>
          </cell>
        </row>
        <row r="25">
          <cell r="F25">
            <v>4820</v>
          </cell>
          <cell r="H25">
            <v>13833.4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47000</v>
          </cell>
        </row>
        <row r="22">
          <cell r="F22">
            <v>213191</v>
          </cell>
        </row>
        <row r="23">
          <cell r="F23">
            <v>2847</v>
          </cell>
        </row>
        <row r="25">
          <cell r="F25">
            <v>14935</v>
          </cell>
        </row>
      </sheetData>
      <sheetData sheetId="2">
        <row r="21">
          <cell r="F21">
            <v>47130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21">
          <cell r="F21">
            <v>4900</v>
          </cell>
        </row>
        <row r="22">
          <cell r="F22">
            <v>27400</v>
          </cell>
        </row>
        <row r="23">
          <cell r="F23">
            <v>1000</v>
          </cell>
        </row>
        <row r="25">
          <cell r="F25">
            <v>200</v>
          </cell>
        </row>
      </sheetData>
      <sheetData sheetId="1">
        <row r="21">
          <cell r="F21">
            <v>5000</v>
          </cell>
        </row>
        <row r="23">
          <cell r="F23">
            <v>1000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4062013"/>
    </sheetNames>
    <sheetDataSet>
      <sheetData sheetId="1">
        <row r="21">
          <cell r="F21">
            <v>32500</v>
          </cell>
          <cell r="H21">
            <v>133250</v>
          </cell>
        </row>
        <row r="23">
          <cell r="F23">
            <v>1680</v>
          </cell>
          <cell r="H23">
            <v>8400</v>
          </cell>
        </row>
        <row r="24">
          <cell r="F24">
            <v>3900</v>
          </cell>
          <cell r="H24">
            <v>23400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4062013"/>
    </sheetNames>
    <sheetDataSet>
      <sheetData sheetId="1">
        <row r="21">
          <cell r="F21">
            <v>142300</v>
          </cell>
          <cell r="H21">
            <v>558750</v>
          </cell>
        </row>
        <row r="22">
          <cell r="F22">
            <v>1000</v>
          </cell>
          <cell r="H22">
            <v>2700</v>
          </cell>
        </row>
        <row r="23">
          <cell r="F23">
            <v>18500</v>
          </cell>
          <cell r="H23">
            <v>89100</v>
          </cell>
        </row>
        <row r="24">
          <cell r="F24">
            <v>14100</v>
          </cell>
          <cell r="H24">
            <v>73000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5062013"/>
    </sheetNames>
    <sheetDataSet>
      <sheetData sheetId="1">
        <row r="21">
          <cell r="F21">
            <v>18600</v>
          </cell>
          <cell r="H21">
            <v>63000</v>
          </cell>
        </row>
        <row r="22">
          <cell r="F22">
            <v>25970</v>
          </cell>
          <cell r="H22">
            <v>63400</v>
          </cell>
        </row>
        <row r="23">
          <cell r="F23">
            <v>1325</v>
          </cell>
          <cell r="H23">
            <v>4900</v>
          </cell>
        </row>
        <row r="24">
          <cell r="F24">
            <v>180</v>
          </cell>
          <cell r="H24">
            <v>280</v>
          </cell>
        </row>
        <row r="25">
          <cell r="F25">
            <v>4340</v>
          </cell>
          <cell r="H25">
            <v>12780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zoomScale="90" zoomScaleNormal="90" workbookViewId="0" topLeftCell="B16">
      <pane xSplit="1" topLeftCell="C2" activePane="topRight" state="frozen"/>
      <selection pane="topLeft" activeCell="B2" sqref="B2"/>
      <selection pane="topRight" activeCell="J63" sqref="J63"/>
    </sheetView>
  </sheetViews>
  <sheetFormatPr defaultColWidth="12" defaultRowHeight="11.25"/>
  <cols>
    <col min="1" max="1" width="5.66015625" style="1" customWidth="1"/>
    <col min="2" max="2" width="26.66015625" style="1" customWidth="1"/>
    <col min="3" max="3" width="14.66015625" style="2" customWidth="1"/>
    <col min="4" max="4" width="14.66015625" style="3" customWidth="1"/>
    <col min="5" max="5" width="14.16015625" style="2" customWidth="1"/>
    <col min="6" max="7" width="14.66015625" style="2" customWidth="1"/>
    <col min="8" max="8" width="16.5" style="4" customWidth="1"/>
    <col min="9" max="9" width="16.5" style="5" customWidth="1"/>
    <col min="10" max="13" width="28.66015625" style="1" customWidth="1"/>
    <col min="14" max="14" width="11.5" style="1" customWidth="1"/>
    <col min="15" max="16384" width="11.5" style="1" customWidth="1"/>
  </cols>
  <sheetData>
    <row r="1" spans="1:2" ht="12">
      <c r="A1" s="1">
        <v>10285</v>
      </c>
      <c r="B1" s="45" t="s">
        <v>35</v>
      </c>
    </row>
    <row r="2" spans="1:5" ht="12">
      <c r="A2" s="1">
        <v>18512</v>
      </c>
      <c r="B2" s="74"/>
      <c r="E2" s="7"/>
    </row>
    <row r="3" ht="15" customHeight="1" hidden="1">
      <c r="A3" s="1">
        <v>31465</v>
      </c>
    </row>
    <row r="4" spans="1:10" s="6" customFormat="1" ht="15" customHeight="1" thickBot="1">
      <c r="A4" s="6">
        <v>6356</v>
      </c>
      <c r="B4" s="14"/>
      <c r="D4" s="7"/>
      <c r="E4" s="8"/>
      <c r="J4" s="6" t="s">
        <v>41</v>
      </c>
    </row>
    <row r="5" spans="1:9" ht="30">
      <c r="A5" s="1">
        <v>13608</v>
      </c>
      <c r="B5" s="46" t="s">
        <v>55</v>
      </c>
      <c r="C5" s="46"/>
      <c r="D5" s="47"/>
      <c r="E5" s="48"/>
      <c r="F5" s="48"/>
      <c r="G5" s="48"/>
      <c r="H5" s="48"/>
      <c r="I5" s="49"/>
    </row>
    <row r="6" spans="1:8" ht="15" customHeight="1">
      <c r="A6" s="1">
        <v>7877</v>
      </c>
      <c r="B6" s="50"/>
      <c r="C6"/>
      <c r="D6"/>
      <c r="E6"/>
      <c r="F6"/>
      <c r="G6"/>
      <c r="H6"/>
    </row>
    <row r="7" spans="1:3" ht="11.25" thickBot="1">
      <c r="A7" s="1">
        <v>1679</v>
      </c>
      <c r="C7" s="2" t="s">
        <v>40</v>
      </c>
    </row>
    <row r="8" spans="1:15" ht="16.5" customHeight="1" thickTop="1">
      <c r="A8" s="1">
        <v>16914</v>
      </c>
      <c r="B8" s="53" t="s">
        <v>0</v>
      </c>
      <c r="C8" s="152" t="s">
        <v>1</v>
      </c>
      <c r="D8" s="153"/>
      <c r="E8" s="153"/>
      <c r="F8" s="154"/>
      <c r="G8" s="54" t="s">
        <v>43</v>
      </c>
      <c r="H8" s="54" t="s">
        <v>42</v>
      </c>
      <c r="I8" s="55"/>
      <c r="K8" s="17" t="s">
        <v>0</v>
      </c>
      <c r="L8" s="20"/>
      <c r="M8" s="21" t="s">
        <v>1</v>
      </c>
      <c r="N8" s="31"/>
      <c r="O8" s="121" t="s">
        <v>42</v>
      </c>
    </row>
    <row r="9" spans="1:15" ht="12.75">
      <c r="A9" s="1">
        <v>7818</v>
      </c>
      <c r="B9" s="56"/>
      <c r="C9" s="75" t="s">
        <v>43</v>
      </c>
      <c r="D9" s="76" t="s">
        <v>43</v>
      </c>
      <c r="E9" s="76" t="s">
        <v>43</v>
      </c>
      <c r="F9" s="77" t="s">
        <v>44</v>
      </c>
      <c r="G9" s="58" t="s">
        <v>3</v>
      </c>
      <c r="H9" s="58" t="s">
        <v>3</v>
      </c>
      <c r="I9" s="59" t="s">
        <v>2</v>
      </c>
      <c r="K9" s="10" t="s">
        <v>45</v>
      </c>
      <c r="L9" s="22"/>
      <c r="M9" s="23"/>
      <c r="N9" s="32"/>
      <c r="O9" s="122" t="s">
        <v>3</v>
      </c>
    </row>
    <row r="10" spans="1:15" ht="12" customHeight="1">
      <c r="A10" s="1">
        <v>30702</v>
      </c>
      <c r="B10" s="56"/>
      <c r="C10" s="78" t="s">
        <v>4</v>
      </c>
      <c r="D10" s="79" t="s">
        <v>5</v>
      </c>
      <c r="E10" s="57" t="s">
        <v>6</v>
      </c>
      <c r="F10" s="80" t="s">
        <v>6</v>
      </c>
      <c r="G10" s="32" t="s">
        <v>7</v>
      </c>
      <c r="H10" s="32" t="s">
        <v>7</v>
      </c>
      <c r="I10" s="60" t="s">
        <v>13</v>
      </c>
      <c r="J10" s="52"/>
      <c r="K10" s="10" t="s">
        <v>46</v>
      </c>
      <c r="L10" s="24" t="s">
        <v>4</v>
      </c>
      <c r="M10" s="25" t="s">
        <v>5</v>
      </c>
      <c r="N10" s="24" t="s">
        <v>6</v>
      </c>
      <c r="O10" s="123" t="s">
        <v>7</v>
      </c>
    </row>
    <row r="11" spans="1:15" ht="12">
      <c r="A11" s="1">
        <v>31458</v>
      </c>
      <c r="B11" s="61"/>
      <c r="C11" s="81" t="s">
        <v>8</v>
      </c>
      <c r="D11" s="27" t="s">
        <v>9</v>
      </c>
      <c r="E11" s="62" t="s">
        <v>10</v>
      </c>
      <c r="F11" s="82" t="s">
        <v>10</v>
      </c>
      <c r="G11" s="26" t="s">
        <v>11</v>
      </c>
      <c r="H11" s="26" t="s">
        <v>12</v>
      </c>
      <c r="I11" s="63"/>
      <c r="K11" s="18"/>
      <c r="L11" s="26" t="s">
        <v>8</v>
      </c>
      <c r="M11" s="27" t="s">
        <v>9</v>
      </c>
      <c r="N11" s="26" t="s">
        <v>10</v>
      </c>
      <c r="O11" s="124" t="s">
        <v>12</v>
      </c>
    </row>
    <row r="12" spans="1:15" ht="13.5" customHeight="1">
      <c r="A12" s="1">
        <v>60665</v>
      </c>
      <c r="B12" s="64" t="s">
        <v>14</v>
      </c>
      <c r="C12" s="65">
        <f>IF(ISERROR('[23]Récolte_N'!$F$21)=TRUE,"",'[23]Récolte_N'!$F$21)</f>
        <v>9230</v>
      </c>
      <c r="D12" s="65">
        <f aca="true" t="shared" si="0" ref="D12:D31">IF(OR(C12="",C12=0),"",(E12/C12)*10)</f>
        <v>22.833152762730226</v>
      </c>
      <c r="E12" s="66">
        <f>IF(ISERROR('[23]Récolte_N'!$H$21)=TRUE,"",'[23]Récolte_N'!$H$21)</f>
        <v>21075</v>
      </c>
      <c r="F12" s="66">
        <f>N12</f>
        <v>39325</v>
      </c>
      <c r="G12" s="42">
        <f>IF(ISERROR('[23]Récolte_N'!$I$21)=TRUE,"",'[23]Récolte_N'!$I$21)</f>
        <v>18600</v>
      </c>
      <c r="H12" s="42">
        <f>O12</f>
        <v>37500.927</v>
      </c>
      <c r="I12" s="67">
        <f>IF(OR(H12=0,H12=""),"",(G12/H12)-1)</f>
        <v>-0.5040122608169126</v>
      </c>
      <c r="J12" s="51"/>
      <c r="K12" s="19" t="s">
        <v>14</v>
      </c>
      <c r="L12" s="65">
        <f>IF(ISERROR('[3]Récolte_N'!$F$21)=TRUE,"",'[3]Récolte_N'!$F$21)</f>
        <v>14350</v>
      </c>
      <c r="M12" s="65">
        <f aca="true" t="shared" si="1" ref="M12:M19">IF(OR(L12="",L12=0),"",(N12/L12)*10)</f>
        <v>27.40418118466899</v>
      </c>
      <c r="N12" s="66">
        <f>IF(ISERROR('[3]Récolte_N'!$H$21)=TRUE,"",'[3]Récolte_N'!$H$21)</f>
        <v>39325</v>
      </c>
      <c r="O12" s="125">
        <f>'[2]CO'!$AI168</f>
        <v>37500.927</v>
      </c>
    </row>
    <row r="13" spans="1:15" ht="13.5" customHeight="1">
      <c r="A13" s="1">
        <v>7280</v>
      </c>
      <c r="B13" s="68" t="s">
        <v>39</v>
      </c>
      <c r="C13" s="65">
        <f>IF(ISERROR('[24]Récolte_N'!$F$21)=TRUE,"",'[24]Récolte_N'!$F$21)</f>
        <v>20130</v>
      </c>
      <c r="D13" s="65">
        <f t="shared" si="0"/>
        <v>27.7451564828614</v>
      </c>
      <c r="E13" s="66">
        <f>IF(ISERROR('[24]Récolte_N'!$H$21)=TRUE,"",'[24]Récolte_N'!$H$21)</f>
        <v>55851</v>
      </c>
      <c r="F13" s="86">
        <f>N13</f>
        <v>57169</v>
      </c>
      <c r="G13" s="42">
        <f>IF(ISERROR('[24]Récolte_N'!$I$21)=TRUE,"",'[24]Récolte_N'!$I$21)</f>
        <v>52000</v>
      </c>
      <c r="H13" s="87">
        <f>O13</f>
        <v>60217.488000000005</v>
      </c>
      <c r="I13" s="67">
        <f>IF(OR(H13=0,H13=""),"",(G13/H13)-1)</f>
        <v>-0.13646348050918367</v>
      </c>
      <c r="J13" s="51"/>
      <c r="K13" s="85" t="s">
        <v>39</v>
      </c>
      <c r="L13" s="65">
        <f>IF(ISERROR('[4]Récolte_N'!$F$21)=TRUE,"",'[4]Récolte_N'!$F$21)</f>
        <v>20300</v>
      </c>
      <c r="M13" s="65">
        <f t="shared" si="1"/>
        <v>28.162068965517243</v>
      </c>
      <c r="N13" s="66">
        <f>IF(ISERROR('[4]Récolte_N'!$H$21)=TRUE,"",'[4]Récolte_N'!$H$21)</f>
        <v>57169</v>
      </c>
      <c r="O13" s="125">
        <f>'[2]CO'!$AI169</f>
        <v>60217.488000000005</v>
      </c>
    </row>
    <row r="14" spans="1:15" ht="13.5" customHeight="1">
      <c r="A14" s="1">
        <v>17376</v>
      </c>
      <c r="B14" s="68" t="s">
        <v>15</v>
      </c>
      <c r="C14" s="65">
        <f>IF(ISERROR('[25]Récolte_N'!$F$21)=TRUE,"",'[25]Récolte_N'!$F$21)</f>
        <v>165200</v>
      </c>
      <c r="D14" s="65">
        <f t="shared" si="0"/>
        <v>25.880750605326877</v>
      </c>
      <c r="E14" s="66">
        <f>IF(ISERROR('[25]Récolte_N'!$H$21)=TRUE,"",'[25]Récolte_N'!$H$21)</f>
        <v>427550</v>
      </c>
      <c r="F14" s="86">
        <f>N14</f>
        <v>540730</v>
      </c>
      <c r="G14" s="42">
        <f>IF(ISERROR('[25]Récolte_N'!$I$21)=TRUE,"",'[25]Récolte_N'!$I$21)</f>
        <v>420000</v>
      </c>
      <c r="H14" s="87">
        <f aca="true" t="shared" si="2" ref="H14:H30">O14</f>
        <v>538397.3780000001</v>
      </c>
      <c r="I14" s="67">
        <f aca="true" t="shared" si="3" ref="I14:I31">IF(OR(H14=0,H14=""),"",(G14/H14)-1)</f>
        <v>-0.21990704791285243</v>
      </c>
      <c r="J14" s="51"/>
      <c r="K14" s="10" t="s">
        <v>15</v>
      </c>
      <c r="L14" s="65">
        <f>IF(ISERROR('[5]Récolte_N'!$F$21)=TRUE,"",'[5]Récolte_N'!$F$21)</f>
        <v>178600</v>
      </c>
      <c r="M14" s="65">
        <f t="shared" si="1"/>
        <v>30.27603583426652</v>
      </c>
      <c r="N14" s="66">
        <f>IF(ISERROR('[5]Récolte_N'!$H$21)=TRUE,"",'[5]Récolte_N'!$H$21)</f>
        <v>540730</v>
      </c>
      <c r="O14" s="125">
        <f>'[2]CO'!$AI170</f>
        <v>538397.3780000001</v>
      </c>
    </row>
    <row r="15" spans="1:15" ht="13.5" customHeight="1">
      <c r="A15" s="1">
        <v>26391</v>
      </c>
      <c r="B15" s="68" t="s">
        <v>36</v>
      </c>
      <c r="C15" s="65">
        <f>IF(ISERROR('[26]Récolte_N'!$F$21)=TRUE,"",'[26]Récolte_N'!$F$21)</f>
        <v>30000</v>
      </c>
      <c r="D15" s="65">
        <f t="shared" si="0"/>
        <v>32</v>
      </c>
      <c r="E15" s="66">
        <f>IF(ISERROR('[26]Récolte_N'!$H$21)=TRUE,"",'[26]Récolte_N'!$H$21)</f>
        <v>96000</v>
      </c>
      <c r="F15" s="86">
        <f aca="true" t="shared" si="4" ref="F15:F30">N15</f>
        <v>99950.19999999998</v>
      </c>
      <c r="G15" s="42">
        <f>IF(ISERROR('[26]Récolte_N'!$I$21)=TRUE,"",'[26]Récolte_N'!$I$21)</f>
        <v>95000</v>
      </c>
      <c r="H15" s="87">
        <f t="shared" si="2"/>
        <v>102718.30900000002</v>
      </c>
      <c r="I15" s="67">
        <f t="shared" si="3"/>
        <v>-0.07514053799308573</v>
      </c>
      <c r="J15" s="51"/>
      <c r="K15" s="10" t="s">
        <v>36</v>
      </c>
      <c r="L15" s="65">
        <f>IF(ISERROR('[6]Récolte_N'!$F$21)=TRUE,"",'[6]Récolte_N'!$F$21)</f>
        <v>29140</v>
      </c>
      <c r="M15" s="65">
        <f t="shared" si="1"/>
        <v>34.29999999999999</v>
      </c>
      <c r="N15" s="66">
        <f>IF(ISERROR('[6]Récolte_N'!$H$21)=TRUE,"",'[6]Récolte_N'!$H$21)</f>
        <v>99950.19999999998</v>
      </c>
      <c r="O15" s="125">
        <f>'[2]CO'!$AI171</f>
        <v>102718.30900000002</v>
      </c>
    </row>
    <row r="16" spans="1:15" ht="13.5" customHeight="1">
      <c r="A16" s="1">
        <v>19136</v>
      </c>
      <c r="B16" s="68" t="s">
        <v>16</v>
      </c>
      <c r="C16" s="65">
        <f>IF(ISERROR('[27]Récolte_N'!$F$21)=TRUE,"",'[27]Récolte_N'!$F$21)</f>
        <v>35500</v>
      </c>
      <c r="D16" s="65">
        <f t="shared" si="0"/>
        <v>40</v>
      </c>
      <c r="E16" s="66">
        <f>IF(ISERROR('[27]Récolte_N'!$H$21)=TRUE,"",'[27]Récolte_N'!$H$21)</f>
        <v>142000</v>
      </c>
      <c r="F16" s="86">
        <f t="shared" si="4"/>
        <v>133250</v>
      </c>
      <c r="G16" s="42">
        <f>IF(ISERROR('[27]Récolte_N'!$I$21)=TRUE,"",'[27]Récolte_N'!$I$21)</f>
        <v>150000</v>
      </c>
      <c r="H16" s="87">
        <f t="shared" si="2"/>
        <v>142315.165</v>
      </c>
      <c r="I16" s="67">
        <f t="shared" si="3"/>
        <v>0.05399870772731763</v>
      </c>
      <c r="J16" s="51"/>
      <c r="K16" s="10" t="s">
        <v>16</v>
      </c>
      <c r="L16" s="65">
        <f>IF(ISERROR('[7]Récolte_N'!$F$21)=TRUE,"",'[7]Récolte_N'!$F$21)</f>
        <v>32500</v>
      </c>
      <c r="M16" s="65">
        <f t="shared" si="1"/>
        <v>41</v>
      </c>
      <c r="N16" s="66">
        <f>IF(ISERROR('[7]Récolte_N'!$H$21)=TRUE,"",'[7]Récolte_N'!$H$21)</f>
        <v>133250</v>
      </c>
      <c r="O16" s="125">
        <f>'[2]CO'!$AI172</f>
        <v>142315.165</v>
      </c>
    </row>
    <row r="17" spans="1:15" ht="13.5" customHeight="1">
      <c r="A17" s="1">
        <v>1790</v>
      </c>
      <c r="B17" s="68" t="s">
        <v>17</v>
      </c>
      <c r="C17" s="65">
        <f>IF(ISERROR('[39]Récolte_N'!$F$21)=TRUE,"",'[39]Récolte_N'!$F$21)</f>
        <v>144500</v>
      </c>
      <c r="D17" s="65">
        <f t="shared" si="0"/>
        <v>35.77854671280277</v>
      </c>
      <c r="E17" s="66">
        <f>IF(ISERROR('[39]Récolte_N'!$H$21)=TRUE,"",'[39]Récolte_N'!$H$21)</f>
        <v>517000</v>
      </c>
      <c r="F17" s="86">
        <f t="shared" si="4"/>
        <v>558750</v>
      </c>
      <c r="G17" s="42">
        <f>IF(ISERROR('[39]Récolte_N'!$I$21)=TRUE,"",'[39]Récolte_N'!$I$21)</f>
        <v>506000</v>
      </c>
      <c r="H17" s="87">
        <f t="shared" si="2"/>
        <v>548903.69</v>
      </c>
      <c r="I17" s="67">
        <f t="shared" si="3"/>
        <v>-0.07816250971094751</v>
      </c>
      <c r="J17" s="51"/>
      <c r="K17" s="10" t="s">
        <v>17</v>
      </c>
      <c r="L17" s="65">
        <f>IF(ISERROR('[8]Récolte_N'!$F$21)=TRUE,"",'[8]Récolte_N'!$F$21)</f>
        <v>142300</v>
      </c>
      <c r="M17" s="65">
        <f t="shared" si="1"/>
        <v>39.26563598032326</v>
      </c>
      <c r="N17" s="66">
        <f>IF(ISERROR('[8]Récolte_N'!$H$21)=TRUE,"",'[8]Récolte_N'!$H$21)</f>
        <v>558750</v>
      </c>
      <c r="O17" s="125">
        <f>'[2]CO'!$AI173</f>
        <v>548903.69</v>
      </c>
    </row>
    <row r="18" spans="1:15" ht="13.5" customHeight="1">
      <c r="A18" s="1" t="s">
        <v>19</v>
      </c>
      <c r="B18" s="68" t="s">
        <v>18</v>
      </c>
      <c r="C18" s="65">
        <f>IF(ISERROR('[28]Récolte_N'!$F$21)=TRUE,"",'[28]Récolte_N'!$F$21)</f>
        <v>19270</v>
      </c>
      <c r="D18" s="65">
        <f t="shared" si="0"/>
        <v>29.423975090814736</v>
      </c>
      <c r="E18" s="66">
        <f>IF(ISERROR('[28]Récolte_N'!$H$21)=TRUE,"",'[28]Récolte_N'!$H$21)</f>
        <v>56700</v>
      </c>
      <c r="F18" s="86">
        <f t="shared" si="4"/>
        <v>63000</v>
      </c>
      <c r="G18" s="42">
        <f>IF(ISERROR('[28]Récolte_N'!$I$21)=TRUE,"",'[28]Récolte_N'!$I$21)</f>
        <v>56000</v>
      </c>
      <c r="H18" s="87">
        <f t="shared" si="2"/>
        <v>62484.43100000001</v>
      </c>
      <c r="I18" s="67">
        <f t="shared" si="3"/>
        <v>-0.10377674720283536</v>
      </c>
      <c r="J18" s="51"/>
      <c r="K18" s="10" t="s">
        <v>18</v>
      </c>
      <c r="L18" s="65">
        <f>IF(ISERROR('[9]Récolte_N'!$F$21)=TRUE,"",'[9]Récolte_N'!$F$21)</f>
        <v>18600</v>
      </c>
      <c r="M18" s="65">
        <f t="shared" si="1"/>
        <v>33.87096774193549</v>
      </c>
      <c r="N18" s="66">
        <f>IF(ISERROR('[9]Récolte_N'!$H$21)=TRUE,"",'[9]Récolte_N'!$H$21)</f>
        <v>63000</v>
      </c>
      <c r="O18" s="125">
        <f>'[2]CO'!$AI174</f>
        <v>62484.43100000001</v>
      </c>
    </row>
    <row r="19" spans="1:15" ht="13.5" customHeight="1">
      <c r="A19" s="1" t="s">
        <v>19</v>
      </c>
      <c r="B19" s="68" t="s">
        <v>20</v>
      </c>
      <c r="C19" s="65">
        <f>IF(ISERROR('[29]Récolte_N'!$F$21)=TRUE,"",'[29]Récolte_N'!$F$21)</f>
        <v>2950</v>
      </c>
      <c r="D19" s="65">
        <f t="shared" si="0"/>
        <v>22.71186440677966</v>
      </c>
      <c r="E19" s="66">
        <f>IF(ISERROR('[29]Récolte_N'!$H$21)=TRUE,"",'[29]Récolte_N'!$H$21)</f>
        <v>6700</v>
      </c>
      <c r="F19" s="86">
        <f t="shared" si="4"/>
        <v>6780</v>
      </c>
      <c r="G19" s="42">
        <f>IF(ISERROR('[29]Récolte_N'!$I$21)=TRUE,"",'[29]Récolte_N'!$I$21)</f>
        <v>5000</v>
      </c>
      <c r="H19" s="87">
        <f t="shared" si="2"/>
        <v>5563.635000000001</v>
      </c>
      <c r="I19" s="67">
        <f t="shared" si="3"/>
        <v>-0.10130696927458416</v>
      </c>
      <c r="J19" s="51"/>
      <c r="K19" s="10" t="s">
        <v>20</v>
      </c>
      <c r="L19" s="65">
        <f>IF(ISERROR('[10]Récolte_N'!$F$21)=TRUE,"",'[10]Récolte_N'!$F$21)</f>
        <v>3550</v>
      </c>
      <c r="M19" s="65">
        <f t="shared" si="1"/>
        <v>19.098591549295772</v>
      </c>
      <c r="N19" s="66">
        <f>IF(ISERROR('[10]Récolte_N'!$H$21)=TRUE,"",'[10]Récolte_N'!$H$21)</f>
        <v>6780</v>
      </c>
      <c r="O19" s="125">
        <f>'[2]CO'!$AI175</f>
        <v>5563.635000000001</v>
      </c>
    </row>
    <row r="20" spans="1:15" ht="13.5" customHeight="1">
      <c r="A20" s="1" t="s">
        <v>19</v>
      </c>
      <c r="B20" s="68" t="s">
        <v>34</v>
      </c>
      <c r="C20" s="65">
        <f>IF(ISERROR('[40]Récolte_N'!$F$21)=TRUE,"",'[40]Récolte_N'!$F$21)</f>
        <v>192120</v>
      </c>
      <c r="D20" s="65">
        <f>IF(OR(C20="",C20=0),"",(E20/C20)*10)</f>
        <v>30.95565271705184</v>
      </c>
      <c r="E20" s="66">
        <f>IF(ISERROR('[40]Récolte_N'!$H$21)=TRUE,"",'[40]Récolte_N'!$H$21)</f>
        <v>594720</v>
      </c>
      <c r="F20" s="86">
        <f t="shared" si="4"/>
        <v>636622</v>
      </c>
      <c r="G20" s="42">
        <f>IF(ISERROR('[40]Récolte_N'!$I$21)=TRUE,"",'[40]Récolte_N'!$I$21)</f>
        <v>551500</v>
      </c>
      <c r="H20" s="87">
        <f t="shared" si="2"/>
        <v>617320.894</v>
      </c>
      <c r="I20" s="67">
        <f t="shared" si="3"/>
        <v>-0.10662346704888948</v>
      </c>
      <c r="J20" s="51"/>
      <c r="K20" s="10" t="s">
        <v>34</v>
      </c>
      <c r="L20" s="65">
        <f>IF(ISERROR('[11]Récolte_N'!$F$21)=TRUE,"",'[11]Récolte_N'!$F$21)</f>
        <v>198160</v>
      </c>
      <c r="M20" s="65">
        <f>IF(OR(L20="",L20=0),"",(N20/L20)*10)</f>
        <v>32.12666532095277</v>
      </c>
      <c r="N20" s="66">
        <f>IF(ISERROR('[11]Récolte_N'!$H$21)=TRUE,"",'[11]Récolte_N'!$H$21)</f>
        <v>636622</v>
      </c>
      <c r="O20" s="125">
        <f>'[2]CO'!$AI176</f>
        <v>617320.894</v>
      </c>
    </row>
    <row r="21" spans="1:15" ht="13.5" customHeight="1">
      <c r="A21" s="1" t="s">
        <v>19</v>
      </c>
      <c r="B21" s="68" t="s">
        <v>21</v>
      </c>
      <c r="C21" s="65">
        <f>IF(ISERROR('[30]Récolte_N'!$F$21)=TRUE,"",'[30]Récolte_N'!$F$21)</f>
        <v>91650</v>
      </c>
      <c r="D21" s="65">
        <f>IF(OR(C21="",C21=0),"",(E21/C21)*10)</f>
        <v>25.095471903982542</v>
      </c>
      <c r="E21" s="66">
        <f>IF(ISERROR('[30]Récolte_N'!$H$21)=TRUE,"",'[30]Récolte_N'!$H$21)</f>
        <v>230000</v>
      </c>
      <c r="F21" s="86">
        <f t="shared" si="4"/>
        <v>353500</v>
      </c>
      <c r="G21" s="42">
        <f>IF(ISERROR('[30]Récolte_N'!$I$21)=TRUE,"",'[30]Récolte_N'!$I$21)</f>
        <v>230000</v>
      </c>
      <c r="H21" s="87">
        <f t="shared" si="2"/>
        <v>348590.18899999995</v>
      </c>
      <c r="I21" s="67">
        <f t="shared" si="3"/>
        <v>-0.34019944548697545</v>
      </c>
      <c r="J21" s="51"/>
      <c r="K21" s="10" t="s">
        <v>21</v>
      </c>
      <c r="L21" s="65">
        <f>IF(ISERROR('[12]Récolte_N'!$F$21)=TRUE,"",'[12]Récolte_N'!$F$21)</f>
        <v>137900</v>
      </c>
      <c r="M21" s="65">
        <f>IF(OR(L21="",L21=0),"",(N21/L21)*10)</f>
        <v>25.63451776649746</v>
      </c>
      <c r="N21" s="66">
        <f>IF(ISERROR('[12]Récolte_N'!$H$21)=TRUE,"",'[12]Récolte_N'!$H$21)</f>
        <v>353500</v>
      </c>
      <c r="O21" s="125">
        <f>'[2]CO'!$AI177</f>
        <v>348590.18899999995</v>
      </c>
    </row>
    <row r="22" spans="1:15" ht="13.5" customHeight="1">
      <c r="A22" s="1" t="s">
        <v>19</v>
      </c>
      <c r="B22" s="68" t="s">
        <v>37</v>
      </c>
      <c r="C22" s="65">
        <f>IF(ISERROR('[31]Récolte_N'!$F$21)=TRUE,"",'[31]Récolte_N'!$F$21)</f>
        <v>3000</v>
      </c>
      <c r="D22" s="65">
        <f>IF(OR(C22="",C22=0),"",(E22/C22)*10)</f>
        <v>34</v>
      </c>
      <c r="E22" s="66">
        <f>IF(ISERROR('[31]Récolte_N'!$H$21)=TRUE,"",'[31]Récolte_N'!$H$21)</f>
        <v>10200</v>
      </c>
      <c r="F22" s="86">
        <f t="shared" si="4"/>
        <v>12100</v>
      </c>
      <c r="G22" s="42">
        <f>IF(ISERROR('[31]Récolte_N'!$I$21)=TRUE,"",'[31]Récolte_N'!$I$21)</f>
        <v>9700</v>
      </c>
      <c r="H22" s="87">
        <f t="shared" si="2"/>
        <v>11318.146999999997</v>
      </c>
      <c r="I22" s="67">
        <f t="shared" si="3"/>
        <v>-0.14296925106203318</v>
      </c>
      <c r="J22" s="51"/>
      <c r="K22" s="10" t="s">
        <v>37</v>
      </c>
      <c r="L22" s="65">
        <f>IF(ISERROR('[13]Récolte_N'!$F$21)=TRUE,"",'[13]Récolte_N'!$F$21)</f>
        <v>3560</v>
      </c>
      <c r="M22" s="65">
        <f>IF(OR(L22="",L22=0),"",(N22/L22)*10)</f>
        <v>33.98876404494382</v>
      </c>
      <c r="N22" s="66">
        <f>IF(ISERROR('[13]Récolte_N'!$H$21)=TRUE,"",'[13]Récolte_N'!$H$21)</f>
        <v>12100</v>
      </c>
      <c r="O22" s="125">
        <f>'[2]CO'!$AI178</f>
        <v>11318.146999999997</v>
      </c>
    </row>
    <row r="23" spans="1:15" ht="13.5" customHeight="1">
      <c r="A23" s="1" t="s">
        <v>19</v>
      </c>
      <c r="B23" s="68" t="s">
        <v>22</v>
      </c>
      <c r="C23" s="65">
        <f>IF(ISERROR('[41]Récolte_N'!$F$21)=TRUE,"",'[41]Récolte_N'!$F$21)</f>
        <v>43484</v>
      </c>
      <c r="D23" s="65">
        <f t="shared" si="0"/>
        <v>33.48891546315886</v>
      </c>
      <c r="E23" s="66">
        <f>IF(ISERROR('[41]Récolte_N'!$H$21)=TRUE,"",'[41]Récolte_N'!$H$21)</f>
        <v>145623.2</v>
      </c>
      <c r="F23" s="86">
        <f t="shared" si="4"/>
        <v>137310.65</v>
      </c>
      <c r="G23" s="88">
        <f>IF(ISERROR('[41]Récolte_N'!$I$21)=TRUE,"",'[41]Récolte_N'!$I$21)</f>
        <v>141950</v>
      </c>
      <c r="H23" s="87">
        <f t="shared" si="2"/>
        <v>129135.50300000001</v>
      </c>
      <c r="I23" s="67">
        <f t="shared" si="3"/>
        <v>0.0992329506781724</v>
      </c>
      <c r="J23" s="51"/>
      <c r="K23" s="10" t="s">
        <v>22</v>
      </c>
      <c r="L23" s="65">
        <f>IF(ISERROR('[14]Récolte_N'!$F$21)=TRUE,"",'[14]Récolte_N'!$F$21)</f>
        <v>40745</v>
      </c>
      <c r="M23" s="65">
        <f aca="true" t="shared" si="5" ref="M23:M31">IF(OR(L23="",L23=0),"",(N23/L23)*10)</f>
        <v>33.699999999999996</v>
      </c>
      <c r="N23" s="66">
        <f>IF(ISERROR('[14]Récolte_N'!$H$21)=TRUE,"",'[14]Récolte_N'!$H$21)</f>
        <v>137310.65</v>
      </c>
      <c r="O23" s="125">
        <f>'[2]CO'!$AI179</f>
        <v>129135.50300000001</v>
      </c>
    </row>
    <row r="24" spans="1:15" ht="13.5" customHeight="1">
      <c r="A24" s="1" t="s">
        <v>19</v>
      </c>
      <c r="B24" s="68" t="s">
        <v>23</v>
      </c>
      <c r="C24" s="65">
        <f>IF(ISERROR('[32]Récolte_N'!$F$21)=TRUE,"",'[32]Récolte_N'!$F$21)</f>
        <v>64900</v>
      </c>
      <c r="D24" s="65">
        <f t="shared" si="0"/>
        <v>29.13405238828968</v>
      </c>
      <c r="E24" s="66">
        <f>IF(ISERROR('[32]Récolte_N'!$H$21)=TRUE,"",'[32]Récolte_N'!$H$21)</f>
        <v>189080</v>
      </c>
      <c r="F24" s="86">
        <f t="shared" si="4"/>
        <v>246125</v>
      </c>
      <c r="G24" s="42">
        <f>IF(ISERROR('[32]Récolte_N'!$I$21)=TRUE,"",'[32]Récolte_N'!$I$21)</f>
        <v>172000</v>
      </c>
      <c r="H24" s="87">
        <f t="shared" si="2"/>
        <v>240859.64200000008</v>
      </c>
      <c r="I24" s="67">
        <f t="shared" si="3"/>
        <v>-0.2858911581376512</v>
      </c>
      <c r="J24" s="51"/>
      <c r="K24" s="10" t="s">
        <v>23</v>
      </c>
      <c r="L24" s="65">
        <f>IF(ISERROR('[15]Récolte_N'!$F$21)=TRUE,"",'[15]Récolte_N'!$F$21)</f>
        <v>68165</v>
      </c>
      <c r="M24" s="65">
        <f t="shared" si="5"/>
        <v>36.10723978581384</v>
      </c>
      <c r="N24" s="66">
        <f>IF(ISERROR('[15]Récolte_N'!$H$21)=TRUE,"",'[15]Récolte_N'!$H$21)</f>
        <v>246125</v>
      </c>
      <c r="O24" s="125">
        <f>'[2]CO'!$AI180</f>
        <v>240859.64200000008</v>
      </c>
    </row>
    <row r="25" spans="1:15" s="89" customFormat="1" ht="13.5" customHeight="1">
      <c r="A25" s="89" t="s">
        <v>19</v>
      </c>
      <c r="B25" s="68" t="s">
        <v>24</v>
      </c>
      <c r="C25" s="90">
        <f>IF(ISERROR('[33]Récolte_N'!$F$21)=TRUE,"",'[33]Récolte_N'!$F$21)</f>
        <v>274000</v>
      </c>
      <c r="D25" s="90">
        <f t="shared" si="0"/>
        <v>26.60948905109489</v>
      </c>
      <c r="E25" s="91">
        <f>IF(ISERROR('[33]Récolte_N'!$H$21)=TRUE,"",'[33]Récolte_N'!$H$21)</f>
        <v>729100</v>
      </c>
      <c r="F25" s="92">
        <f t="shared" si="4"/>
        <v>1170000</v>
      </c>
      <c r="G25" s="88">
        <f>IF(ISERROR('[33]Récolte_N'!$I$21)=TRUE,"",'[33]Récolte_N'!$I$21)</f>
        <v>720000</v>
      </c>
      <c r="H25" s="93">
        <f t="shared" si="2"/>
        <v>1169714.72</v>
      </c>
      <c r="I25" s="67">
        <f t="shared" si="3"/>
        <v>-0.3844652993680373</v>
      </c>
      <c r="J25" s="51"/>
      <c r="K25" s="10" t="s">
        <v>24</v>
      </c>
      <c r="L25" s="90">
        <f>IF(ISERROR('[16]Récolte_N'!$F$21)=TRUE,"",'[16]Récolte_N'!$F$21)</f>
        <v>330500</v>
      </c>
      <c r="M25" s="90">
        <f t="shared" si="5"/>
        <v>35.40090771558245</v>
      </c>
      <c r="N25" s="91">
        <f>IF(ISERROR('[16]Récolte_N'!$H$21)=TRUE,"",'[16]Récolte_N'!$H$21)</f>
        <v>1170000</v>
      </c>
      <c r="O25" s="126">
        <f>'[2]CO'!$AI181</f>
        <v>1169714.72</v>
      </c>
    </row>
    <row r="26" spans="1:15" ht="13.5" customHeight="1">
      <c r="A26" s="1" t="s">
        <v>19</v>
      </c>
      <c r="B26" s="68" t="s">
        <v>25</v>
      </c>
      <c r="C26" s="65">
        <f>IF(ISERROR('[34]Récolte_N'!$F$21)=TRUE,"",'[34]Récolte_N'!$F$21)</f>
        <v>76850</v>
      </c>
      <c r="D26" s="65">
        <f t="shared" si="0"/>
        <v>34</v>
      </c>
      <c r="E26" s="66">
        <f>IF(ISERROR('[34]Récolte_N'!$H$21)=TRUE,"",'[34]Récolte_N'!$H$21)</f>
        <v>261290</v>
      </c>
      <c r="F26" s="86">
        <f t="shared" si="4"/>
        <v>329000</v>
      </c>
      <c r="G26" s="42">
        <f>IF(ISERROR('[34]Récolte_N'!$I$21)=TRUE,"",'[34]Récolte_N'!$I$21)</f>
        <v>250000</v>
      </c>
      <c r="H26" s="87">
        <f t="shared" si="2"/>
        <v>312041.804</v>
      </c>
      <c r="I26" s="67">
        <f t="shared" si="3"/>
        <v>-0.1988252958568334</v>
      </c>
      <c r="J26" s="51"/>
      <c r="K26" s="10" t="s">
        <v>25</v>
      </c>
      <c r="L26" s="65">
        <f>IF(ISERROR('[17]Récolte_N'!$F$21)=TRUE,"",'[17]Récolte_N'!$F$21)</f>
        <v>82250</v>
      </c>
      <c r="M26" s="65">
        <f t="shared" si="5"/>
        <v>40</v>
      </c>
      <c r="N26" s="66">
        <f>IF(ISERROR('[17]Récolte_N'!$H$21)=TRUE,"",'[17]Récolte_N'!$H$21)</f>
        <v>329000</v>
      </c>
      <c r="O26" s="125">
        <f>'[2]CO'!$AI182</f>
        <v>312041.804</v>
      </c>
    </row>
    <row r="27" spans="1:15" ht="13.5" customHeight="1">
      <c r="A27" s="1" t="s">
        <v>19</v>
      </c>
      <c r="B27" s="68" t="s">
        <v>26</v>
      </c>
      <c r="C27" s="65">
        <f>IF(ISERROR('[35]Récolte_N'!$F$21)=TRUE,"",'[35]Récolte_N'!$F$21)</f>
        <v>69965</v>
      </c>
      <c r="D27" s="65">
        <f t="shared" si="0"/>
        <v>27.77088544272136</v>
      </c>
      <c r="E27" s="66">
        <f>IF(ISERROR('[35]Récolte_N'!$H$21)=TRUE,"",'[35]Récolte_N'!$H$21)</f>
        <v>194299</v>
      </c>
      <c r="F27" s="86">
        <f t="shared" si="4"/>
        <v>403023</v>
      </c>
      <c r="G27" s="42">
        <f>IF(ISERROR('[35]Récolte_N'!$I$21)=TRUE,"",'[35]Récolte_N'!$I$21)</f>
        <v>188000</v>
      </c>
      <c r="H27" s="87">
        <f t="shared" si="2"/>
        <v>379815.674</v>
      </c>
      <c r="I27" s="67">
        <f t="shared" si="3"/>
        <v>-0.5050230602120964</v>
      </c>
      <c r="J27" s="51"/>
      <c r="K27" s="10" t="s">
        <v>26</v>
      </c>
      <c r="L27" s="65">
        <f>IF(ISERROR('[18]Récolte_N'!$F$21)=TRUE,"",'[18]Récolte_N'!$F$21)</f>
        <v>114575</v>
      </c>
      <c r="M27" s="65">
        <f t="shared" si="5"/>
        <v>35.17547457996945</v>
      </c>
      <c r="N27" s="66">
        <f>IF(ISERROR('[18]Récolte_N'!$H$21)=TRUE,"",'[18]Récolte_N'!$H$21)</f>
        <v>403023</v>
      </c>
      <c r="O27" s="125">
        <f>'[2]CO'!$AI183</f>
        <v>379815.674</v>
      </c>
    </row>
    <row r="28" spans="1:15" ht="13.5" customHeight="1">
      <c r="A28" s="1" t="s">
        <v>19</v>
      </c>
      <c r="B28" s="68" t="s">
        <v>27</v>
      </c>
      <c r="C28" s="65">
        <f>IF(ISERROR('[36]Récolte_N'!$F$21)=TRUE,"",'[36]Récolte_N'!$F$21)</f>
        <v>93300</v>
      </c>
      <c r="D28" s="65">
        <f t="shared" si="0"/>
        <v>35.5</v>
      </c>
      <c r="E28" s="66">
        <f>IF(ISERROR('[36]Récolte_N'!$H$21)=TRUE,"",'[36]Récolte_N'!$H$21)</f>
        <v>331215</v>
      </c>
      <c r="F28" s="86">
        <f t="shared" si="4"/>
        <v>345660.34</v>
      </c>
      <c r="G28" s="42">
        <f>IF(ISERROR('[36]Récolte_N'!$I$21)=TRUE,"",'[36]Récolte_N'!$I$21)</f>
        <v>285000</v>
      </c>
      <c r="H28" s="87">
        <f t="shared" si="2"/>
        <v>355198.86</v>
      </c>
      <c r="I28" s="67">
        <f t="shared" si="3"/>
        <v>-0.19763255996936469</v>
      </c>
      <c r="J28" s="51"/>
      <c r="K28" s="10" t="s">
        <v>27</v>
      </c>
      <c r="L28" s="65">
        <f>IF(ISERROR('[19]Récolte_N'!$F$21)=TRUE,"",'[19]Récolte_N'!$F$21)</f>
        <v>90487</v>
      </c>
      <c r="M28" s="65">
        <f t="shared" si="5"/>
        <v>38.2</v>
      </c>
      <c r="N28" s="66">
        <f>IF(ISERROR('[19]Récolte_N'!$H$21)=TRUE,"",'[19]Récolte_N'!$H$21)</f>
        <v>345660.34</v>
      </c>
      <c r="O28" s="125">
        <f>'[2]CO'!$AI184</f>
        <v>355198.86</v>
      </c>
    </row>
    <row r="29" spans="2:15" ht="12.75">
      <c r="B29" s="68" t="s">
        <v>38</v>
      </c>
      <c r="C29" s="65">
        <f>IF(ISERROR('[37]Récolte_N'!$F$21)=TRUE,"",'[37]Récolte_N'!$F$21)</f>
        <v>50100</v>
      </c>
      <c r="D29" s="65">
        <f>IF(OR(C29="",C29=0),"",(E29/C29)*10)</f>
        <v>33.87824351297405</v>
      </c>
      <c r="E29" s="66">
        <f>IF(ISERROR('[37]Récolte_N'!$H$21)=TRUE,"",'[37]Récolte_N'!$H$21)</f>
        <v>169730</v>
      </c>
      <c r="F29" s="86">
        <f t="shared" si="4"/>
        <v>176220</v>
      </c>
      <c r="G29" s="42">
        <f>IF(ISERROR('[37]Récolte_N'!$I$21)=TRUE,"",'[37]Récolte_N'!$I$21)</f>
        <v>157000</v>
      </c>
      <c r="H29" s="87">
        <f t="shared" si="2"/>
        <v>174672.166</v>
      </c>
      <c r="I29" s="67">
        <f t="shared" si="3"/>
        <v>-0.10117333748526369</v>
      </c>
      <c r="K29" s="10" t="s">
        <v>38</v>
      </c>
      <c r="L29" s="65">
        <f>IF(ISERROR('[20]Récolte_N'!$F$21)=TRUE,"",'[20]Récolte_N'!$F$21)</f>
        <v>49080</v>
      </c>
      <c r="M29" s="65">
        <f t="shared" si="5"/>
        <v>35.904645476772615</v>
      </c>
      <c r="N29" s="66">
        <f>IF(ISERROR('[20]Récolte_N'!$H$21)=TRUE,"",'[20]Récolte_N'!$H$21)</f>
        <v>176220</v>
      </c>
      <c r="O29" s="125">
        <f>'[2]CO'!$AI185</f>
        <v>174672.166</v>
      </c>
    </row>
    <row r="30" spans="2:15" ht="12.75">
      <c r="B30" s="68" t="s">
        <v>28</v>
      </c>
      <c r="C30" s="65">
        <f>IF(ISERROR('[38]Récolte_N'!$F$21)=TRUE,"",'[38]Récolte_N'!$F$21)</f>
        <v>47000</v>
      </c>
      <c r="D30" s="65">
        <f t="shared" si="0"/>
        <v>28.276595744680854</v>
      </c>
      <c r="E30" s="66">
        <f>IF(ISERROR('[38]Récolte_N'!$H$21)=TRUE,"",'[38]Récolte_N'!$H$21)</f>
        <v>132900</v>
      </c>
      <c r="F30" s="86">
        <f t="shared" si="4"/>
        <v>130714</v>
      </c>
      <c r="G30" s="42">
        <f>IF(ISERROR('[38]Récolte_N'!$I$21)=TRUE,"",'[38]Récolte_N'!$I$21)</f>
        <v>110000</v>
      </c>
      <c r="H30" s="87">
        <f t="shared" si="2"/>
        <v>117352.105</v>
      </c>
      <c r="I30" s="67">
        <f t="shared" si="3"/>
        <v>-0.06264996269133816</v>
      </c>
      <c r="J30"/>
      <c r="K30" s="10" t="s">
        <v>28</v>
      </c>
      <c r="L30" s="65">
        <f>IF(ISERROR('[21]Récolte_N'!$F$21)=TRUE,"",'[21]Récolte_N'!$F$21)</f>
        <v>44485</v>
      </c>
      <c r="M30" s="65">
        <f t="shared" si="5"/>
        <v>29.383837248510734</v>
      </c>
      <c r="N30" s="66">
        <f>IF(ISERROR('[21]Récolte_N'!$H$21)=TRUE,"",'[21]Récolte_N'!$H$21)</f>
        <v>130714</v>
      </c>
      <c r="O30" s="125">
        <f>'[2]CO'!$AI186</f>
        <v>117352.105</v>
      </c>
    </row>
    <row r="31" spans="2:15" ht="12.75">
      <c r="B31" s="68" t="s">
        <v>29</v>
      </c>
      <c r="C31" s="65">
        <f>IF(ISERROR('[42]Récolte_N'!$F$21)=TRUE,"",'[42]Récolte_N'!$F$21)</f>
        <v>4900</v>
      </c>
      <c r="D31" s="65">
        <f t="shared" si="0"/>
        <v>31.836734693877553</v>
      </c>
      <c r="E31" s="66">
        <f>IF(ISERROR('[42]Récolte_N'!$H$21)=TRUE,"",'[42]Récolte_N'!$H$21)</f>
        <v>15600</v>
      </c>
      <c r="F31" s="66">
        <f>N31</f>
        <v>10890</v>
      </c>
      <c r="G31" s="42">
        <f>IF(ISERROR('[42]Récolte_N'!$I$21)=TRUE,"",'[42]Récolte_N'!$I$21)</f>
        <v>10000</v>
      </c>
      <c r="H31" s="42">
        <f>O31</f>
        <v>8635.409</v>
      </c>
      <c r="I31" s="67">
        <f t="shared" si="3"/>
        <v>0.15802274101898361</v>
      </c>
      <c r="K31" s="10" t="s">
        <v>29</v>
      </c>
      <c r="L31" s="65">
        <f>IF(ISERROR('[22]Récolte_N'!$F$21)=TRUE,"",'[22]Récolte_N'!$F$21)</f>
        <v>4500</v>
      </c>
      <c r="M31" s="65">
        <f t="shared" si="5"/>
        <v>24.2</v>
      </c>
      <c r="N31" s="66">
        <f>IF(ISERROR('[22]Récolte_N'!$H$21)=TRUE,"",'[22]Récolte_N'!$H$21)</f>
        <v>10890</v>
      </c>
      <c r="O31" s="125">
        <f>'[2]CO'!$AI187</f>
        <v>8635.409</v>
      </c>
    </row>
    <row r="32" spans="2:15" ht="12.75">
      <c r="B32" s="56"/>
      <c r="C32" s="16"/>
      <c r="D32" s="16"/>
      <c r="E32" s="9"/>
      <c r="F32" s="83"/>
      <c r="G32" s="43"/>
      <c r="H32" s="15"/>
      <c r="I32" s="69"/>
      <c r="K32" s="10"/>
      <c r="L32" s="28"/>
      <c r="M32" s="28"/>
      <c r="N32" s="28"/>
      <c r="O32" s="72"/>
    </row>
    <row r="33" spans="2:15" ht="15.75" thickBot="1">
      <c r="B33" s="70" t="s">
        <v>30</v>
      </c>
      <c r="C33" s="38">
        <f>IF(SUM(C12:C31)=0,"",SUM(C12:C31))</f>
        <v>1438049</v>
      </c>
      <c r="D33" s="151">
        <f>IF(OR(C33="",C33=0),"",(E33/C33)*10)</f>
        <v>30.086827361237344</v>
      </c>
      <c r="E33" s="38">
        <f>IF(SUM(E12:E31)=0,"",SUM(E12:E31))</f>
        <v>4326633.2</v>
      </c>
      <c r="F33" s="84">
        <f>IF(SUM(F12:F31)=0,"",SUM(F12:F31))</f>
        <v>5450119.1899999995</v>
      </c>
      <c r="G33" s="44">
        <f>IF(SUM(G12:G31)=0,"",SUM(G12:G31))</f>
        <v>4127750</v>
      </c>
      <c r="H33" s="39">
        <f>IF(SUM(H12:H31)=0,"",SUM(H12:H31))</f>
        <v>5362756.136000001</v>
      </c>
      <c r="I33" s="71">
        <f>IF(OR(G33=0,G33=""),"",(G33/H33)-1)</f>
        <v>-0.23029317475569067</v>
      </c>
      <c r="K33" s="29" t="s">
        <v>30</v>
      </c>
      <c r="L33" s="30">
        <f>IF(SUM(L12:L31)=0,"",SUM(L12:L31))</f>
        <v>1603747</v>
      </c>
      <c r="M33" s="30">
        <f>IF(OR(L33="",L33=0),"",(N33/L33)*10)</f>
        <v>33.983659455013786</v>
      </c>
      <c r="N33" s="33">
        <f>IF(SUM(N12:N31)=0,"",SUM(N12:N31))</f>
        <v>5450119.1899999995</v>
      </c>
      <c r="O33" s="73">
        <f>IF(SUM(O12:O31)=0,"",SUM(O12:O31))</f>
        <v>5362756.136000001</v>
      </c>
    </row>
    <row r="34" spans="2:9" ht="12.75" thickTop="1">
      <c r="B34" s="40"/>
      <c r="C34" s="11"/>
      <c r="D34" s="11"/>
      <c r="E34" s="11"/>
      <c r="F34" s="11"/>
      <c r="G34" s="11"/>
      <c r="H34" s="12"/>
      <c r="I34" s="13"/>
    </row>
    <row r="35" spans="2:9" ht="12">
      <c r="B35" s="41" t="s">
        <v>31</v>
      </c>
      <c r="C35" s="34">
        <f>L33</f>
        <v>1603747</v>
      </c>
      <c r="D35" s="34">
        <f>(E35/C35)*10</f>
        <v>33.983659455013786</v>
      </c>
      <c r="E35" s="34">
        <f>N33</f>
        <v>5450119.1899999995</v>
      </c>
      <c r="G35" s="34">
        <f>+O33</f>
        <v>5362756.136000001</v>
      </c>
      <c r="H35" s="12"/>
      <c r="I35" s="13"/>
    </row>
    <row r="36" spans="2:9" ht="12">
      <c r="B36" s="41" t="s">
        <v>32</v>
      </c>
      <c r="C36" s="35"/>
      <c r="D36" s="36"/>
      <c r="E36" s="35"/>
      <c r="G36" s="35"/>
      <c r="H36" s="12"/>
      <c r="I36" s="13"/>
    </row>
    <row r="37" spans="2:9" ht="12">
      <c r="B37" s="41" t="s">
        <v>33</v>
      </c>
      <c r="C37" s="37">
        <f>IF(OR(C33="",C33=0),"",(C33/C35)-1)</f>
        <v>-0.10331928913974586</v>
      </c>
      <c r="D37" s="37">
        <f>IF(OR(D33="",D33=0),"",(D33/D35)-1)</f>
        <v>-0.11466781848302454</v>
      </c>
      <c r="E37" s="37">
        <f>IF(OR(E33="",E33=0),"",(E33/E35)-1)</f>
        <v>-0.20613971012989896</v>
      </c>
      <c r="G37" s="37">
        <f>IF(OR(G33="",G33=0),"",(G33/G35)-1)</f>
        <v>-0.23029317475569067</v>
      </c>
      <c r="H37" s="12"/>
      <c r="I37" s="13"/>
    </row>
    <row r="38" ht="11.25" thickBot="1"/>
    <row r="39" spans="2:8" ht="12.75">
      <c r="B39" s="127" t="s">
        <v>0</v>
      </c>
      <c r="C39" s="95" t="s">
        <v>3</v>
      </c>
      <c r="D39" s="96" t="s">
        <v>3</v>
      </c>
      <c r="E39" s="97" t="s">
        <v>3</v>
      </c>
      <c r="F39" s="97" t="s">
        <v>3</v>
      </c>
      <c r="G39" s="98" t="s">
        <v>47</v>
      </c>
      <c r="H39" s="128" t="s">
        <v>48</v>
      </c>
    </row>
    <row r="40" spans="2:8" ht="12">
      <c r="B40" s="129"/>
      <c r="C40" s="99" t="s">
        <v>49</v>
      </c>
      <c r="D40" s="100" t="s">
        <v>49</v>
      </c>
      <c r="E40" s="101" t="s">
        <v>49</v>
      </c>
      <c r="F40" s="101" t="s">
        <v>49</v>
      </c>
      <c r="G40" s="102" t="s">
        <v>50</v>
      </c>
      <c r="H40" s="130" t="s">
        <v>51</v>
      </c>
    </row>
    <row r="41" spans="2:9" ht="12.75">
      <c r="B41" s="129"/>
      <c r="C41" s="103" t="s">
        <v>56</v>
      </c>
      <c r="D41" s="104" t="s">
        <v>57</v>
      </c>
      <c r="E41" s="105" t="s">
        <v>56</v>
      </c>
      <c r="F41" s="105" t="s">
        <v>57</v>
      </c>
      <c r="G41" s="102" t="s">
        <v>52</v>
      </c>
      <c r="H41" s="130" t="s">
        <v>13</v>
      </c>
      <c r="I41" s="94"/>
    </row>
    <row r="42" spans="2:9" ht="12">
      <c r="B42" s="145"/>
      <c r="C42" s="106" t="s">
        <v>53</v>
      </c>
      <c r="D42" s="107" t="s">
        <v>53</v>
      </c>
      <c r="E42" s="108" t="s">
        <v>54</v>
      </c>
      <c r="F42" s="108" t="s">
        <v>54</v>
      </c>
      <c r="G42" s="109" t="s">
        <v>49</v>
      </c>
      <c r="H42" s="131"/>
      <c r="I42" s="94"/>
    </row>
    <row r="43" spans="2:9" ht="12">
      <c r="B43" s="129" t="s">
        <v>14</v>
      </c>
      <c r="C43" s="110">
        <f>'[1]CO'!$AI168</f>
        <v>15971.5</v>
      </c>
      <c r="D43" s="111">
        <f>'[2]CO'!$AD168</f>
        <v>34278.333</v>
      </c>
      <c r="E43" s="112">
        <f>IF(OR(G12="",G12=0),"",C43/G12)</f>
        <v>0.8586827956989247</v>
      </c>
      <c r="F43" s="113">
        <f>IF(OR(H12="",H12=0),"",D43/H12)</f>
        <v>0.9140662842814524</v>
      </c>
      <c r="G43" s="114">
        <f aca="true" t="shared" si="6" ref="G43:G64">IF(OR(E43="",E43=0),"",(E43-F43)*100)</f>
        <v>-5.538348858252773</v>
      </c>
      <c r="H43" s="132">
        <f>IF(E12="","",(G12/E12))</f>
        <v>0.8825622775800712</v>
      </c>
      <c r="I43" s="94"/>
    </row>
    <row r="44" spans="2:8" ht="12">
      <c r="B44" s="129" t="s">
        <v>39</v>
      </c>
      <c r="C44" s="111">
        <f>'[1]CO'!$AI169</f>
        <v>31325.2</v>
      </c>
      <c r="D44" s="111">
        <f>'[2]CO'!$AD169</f>
        <v>48163.191000000006</v>
      </c>
      <c r="E44" s="113">
        <f>IF(OR(G13="",G13=0),"",C44/G13)</f>
        <v>0.6024076923076923</v>
      </c>
      <c r="F44" s="113">
        <f>IF(OR(H13="",H13=0),"",D44/H13)</f>
        <v>0.7998206600713733</v>
      </c>
      <c r="G44" s="114">
        <f t="shared" si="6"/>
        <v>-19.7412967763681</v>
      </c>
      <c r="H44" s="132">
        <f>IF(E13="","",(G13/E13))</f>
        <v>0.9310486831032568</v>
      </c>
    </row>
    <row r="45" spans="2:8" ht="12">
      <c r="B45" s="129" t="s">
        <v>15</v>
      </c>
      <c r="C45" s="111">
        <f>'[1]CO'!$AI170</f>
        <v>341237.69999999995</v>
      </c>
      <c r="D45" s="111">
        <f>'[2]CO'!$AD170</f>
        <v>483322.97500000003</v>
      </c>
      <c r="E45" s="113">
        <f aca="true" t="shared" si="7" ref="E45:F61">IF(OR(G14="",G14=0),"",C45/G14)</f>
        <v>0.8124707142857142</v>
      </c>
      <c r="F45" s="115">
        <f t="shared" si="7"/>
        <v>0.897706777093554</v>
      </c>
      <c r="G45" s="114">
        <f t="shared" si="6"/>
        <v>-8.52360628078398</v>
      </c>
      <c r="H45" s="132">
        <f>IF(E14="","",(G14/E14))</f>
        <v>0.9823412466378202</v>
      </c>
    </row>
    <row r="46" spans="2:8" ht="12">
      <c r="B46" s="129" t="s">
        <v>36</v>
      </c>
      <c r="C46" s="111">
        <f>'[1]CO'!$AI171</f>
        <v>75564.70000000001</v>
      </c>
      <c r="D46" s="111">
        <f>'[2]CO'!$AD171</f>
        <v>89071.23</v>
      </c>
      <c r="E46" s="113">
        <f t="shared" si="7"/>
        <v>0.7954178947368422</v>
      </c>
      <c r="F46" s="115">
        <f t="shared" si="7"/>
        <v>0.8671407353483591</v>
      </c>
      <c r="G46" s="114">
        <f t="shared" si="6"/>
        <v>-7.17228406115169</v>
      </c>
      <c r="H46" s="132">
        <f>IF(E15="","",(G15/E15))</f>
        <v>0.9895833333333334</v>
      </c>
    </row>
    <row r="47" spans="2:8" ht="12">
      <c r="B47" s="129" t="s">
        <v>16</v>
      </c>
      <c r="C47" s="111">
        <f>'[1]CO'!$AI172</f>
        <v>113896.9</v>
      </c>
      <c r="D47" s="111">
        <f>'[2]CO'!$AD172</f>
        <v>125127.111</v>
      </c>
      <c r="E47" s="113">
        <f t="shared" si="7"/>
        <v>0.7593126666666666</v>
      </c>
      <c r="F47" s="115">
        <f t="shared" si="7"/>
        <v>0.8792254219710176</v>
      </c>
      <c r="G47" s="114">
        <f t="shared" si="6"/>
        <v>-11.991275530435097</v>
      </c>
      <c r="H47" s="132">
        <f aca="true" t="shared" si="8" ref="H47:H62">IF(E16="","",(G16/E16))</f>
        <v>1.056338028169014</v>
      </c>
    </row>
    <row r="48" spans="2:8" ht="12">
      <c r="B48" s="129" t="s">
        <v>17</v>
      </c>
      <c r="C48" s="111">
        <f>'[1]CO'!$AI173</f>
        <v>424442.2</v>
      </c>
      <c r="D48" s="111">
        <f>'[2]CO'!$AD173</f>
        <v>508891.57699999993</v>
      </c>
      <c r="E48" s="113">
        <f t="shared" si="7"/>
        <v>0.8388185770750989</v>
      </c>
      <c r="F48" s="115">
        <f t="shared" si="7"/>
        <v>0.9271054034998379</v>
      </c>
      <c r="G48" s="114">
        <f t="shared" si="6"/>
        <v>-8.828682642473906</v>
      </c>
      <c r="H48" s="132">
        <f t="shared" si="8"/>
        <v>0.9787234042553191</v>
      </c>
    </row>
    <row r="49" spans="2:8" ht="12">
      <c r="B49" s="129" t="s">
        <v>18</v>
      </c>
      <c r="C49" s="111">
        <f>'[1]CO'!$AI174</f>
        <v>52343.1</v>
      </c>
      <c r="D49" s="111">
        <f>'[2]CO'!$AD174</f>
        <v>60519.502000000015</v>
      </c>
      <c r="E49" s="113">
        <f t="shared" si="7"/>
        <v>0.9346982142857143</v>
      </c>
      <c r="F49" s="115">
        <f t="shared" si="7"/>
        <v>0.9685533025018664</v>
      </c>
      <c r="G49" s="114">
        <f t="shared" si="6"/>
        <v>-3.385508821615213</v>
      </c>
      <c r="H49" s="132">
        <f t="shared" si="8"/>
        <v>0.9876543209876543</v>
      </c>
    </row>
    <row r="50" spans="2:8" ht="12">
      <c r="B50" s="129" t="s">
        <v>20</v>
      </c>
      <c r="C50" s="111">
        <f>'[1]CO'!$AI175</f>
        <v>4861.4</v>
      </c>
      <c r="D50" s="111">
        <f>'[2]CO'!$AD175</f>
        <v>5486.455000000001</v>
      </c>
      <c r="E50" s="113">
        <f t="shared" si="7"/>
        <v>0.9722799999999999</v>
      </c>
      <c r="F50" s="115">
        <f t="shared" si="7"/>
        <v>0.9861277743777225</v>
      </c>
      <c r="G50" s="114">
        <f t="shared" si="6"/>
        <v>-1.3847774377722555</v>
      </c>
      <c r="H50" s="132">
        <f t="shared" si="8"/>
        <v>0.746268656716418</v>
      </c>
    </row>
    <row r="51" spans="2:8" ht="12">
      <c r="B51" s="129" t="s">
        <v>34</v>
      </c>
      <c r="C51" s="111">
        <f>'[1]CO'!$AI176</f>
        <v>518119.20000000007</v>
      </c>
      <c r="D51" s="111">
        <f>'[2]CO'!$AD176</f>
        <v>588028.083</v>
      </c>
      <c r="E51" s="113">
        <f t="shared" si="7"/>
        <v>0.939472710788758</v>
      </c>
      <c r="F51" s="115">
        <f t="shared" si="7"/>
        <v>0.952548486071492</v>
      </c>
      <c r="G51" s="114">
        <f t="shared" si="6"/>
        <v>-1.307577528273396</v>
      </c>
      <c r="H51" s="132">
        <f t="shared" si="8"/>
        <v>0.9273271455474845</v>
      </c>
    </row>
    <row r="52" spans="2:8" ht="12">
      <c r="B52" s="129" t="s">
        <v>21</v>
      </c>
      <c r="C52" s="111">
        <f>'[1]CO'!$AI177</f>
        <v>192683.80000000002</v>
      </c>
      <c r="D52" s="111">
        <f>'[2]CO'!$AD177</f>
        <v>306685.44</v>
      </c>
      <c r="E52" s="113">
        <f t="shared" si="7"/>
        <v>0.8377556521739131</v>
      </c>
      <c r="F52" s="115">
        <f t="shared" si="7"/>
        <v>0.879787927709004</v>
      </c>
      <c r="G52" s="114">
        <f t="shared" si="6"/>
        <v>-4.203227553509093</v>
      </c>
      <c r="H52" s="132">
        <f t="shared" si="8"/>
        <v>1</v>
      </c>
    </row>
    <row r="53" spans="2:8" ht="12">
      <c r="B53" s="129" t="s">
        <v>37</v>
      </c>
      <c r="C53" s="111">
        <f>'[1]CO'!$AI178</f>
        <v>9186.2</v>
      </c>
      <c r="D53" s="111">
        <f>'[2]CO'!$AD178</f>
        <v>10961.301999999998</v>
      </c>
      <c r="E53" s="113">
        <f t="shared" si="7"/>
        <v>0.9470309278350516</v>
      </c>
      <c r="F53" s="115">
        <f t="shared" si="7"/>
        <v>0.9684714291129105</v>
      </c>
      <c r="G53" s="114">
        <f t="shared" si="6"/>
        <v>-2.1440501277858903</v>
      </c>
      <c r="H53" s="132">
        <f t="shared" si="8"/>
        <v>0.9509803921568627</v>
      </c>
    </row>
    <row r="54" spans="2:8" ht="12">
      <c r="B54" s="129" t="s">
        <v>22</v>
      </c>
      <c r="C54" s="111">
        <f>'[1]CO'!$AI179</f>
        <v>132711.6</v>
      </c>
      <c r="D54" s="111">
        <f>'[2]CO'!$AD179</f>
        <v>122951.57500000001</v>
      </c>
      <c r="E54" s="113">
        <f t="shared" si="7"/>
        <v>0.934917928848186</v>
      </c>
      <c r="F54" s="115">
        <f t="shared" si="7"/>
        <v>0.9521128747994267</v>
      </c>
      <c r="G54" s="114">
        <f t="shared" si="6"/>
        <v>-1.7194945951240714</v>
      </c>
      <c r="H54" s="132">
        <f t="shared" si="8"/>
        <v>0.9747759972312103</v>
      </c>
    </row>
    <row r="55" spans="2:8" ht="12">
      <c r="B55" s="129" t="s">
        <v>23</v>
      </c>
      <c r="C55" s="111">
        <f>'[1]CO'!$AI180</f>
        <v>137235.8</v>
      </c>
      <c r="D55" s="111">
        <f>'[2]CO'!$AD180</f>
        <v>211411.19100000005</v>
      </c>
      <c r="E55" s="113">
        <f t="shared" si="7"/>
        <v>0.7978825581395348</v>
      </c>
      <c r="F55" s="115">
        <f t="shared" si="7"/>
        <v>0.8777360509404061</v>
      </c>
      <c r="G55" s="114">
        <f t="shared" si="6"/>
        <v>-7.985349280087128</v>
      </c>
      <c r="H55" s="132">
        <f t="shared" si="8"/>
        <v>0.9096678654537762</v>
      </c>
    </row>
    <row r="56" spans="2:8" ht="12">
      <c r="B56" s="129" t="s">
        <v>24</v>
      </c>
      <c r="C56" s="111">
        <f>'[1]CO'!$AI181</f>
        <v>480263.30000000005</v>
      </c>
      <c r="D56" s="111">
        <f>'[2]CO'!$AD181</f>
        <v>953579.1190000001</v>
      </c>
      <c r="E56" s="113">
        <f t="shared" si="7"/>
        <v>0.6670323611111112</v>
      </c>
      <c r="F56" s="115">
        <f t="shared" si="7"/>
        <v>0.8152236632535497</v>
      </c>
      <c r="G56" s="114">
        <f t="shared" si="6"/>
        <v>-14.819130214243847</v>
      </c>
      <c r="H56" s="132">
        <f t="shared" si="8"/>
        <v>0.9875188588670964</v>
      </c>
    </row>
    <row r="57" spans="2:8" ht="12">
      <c r="B57" s="129" t="s">
        <v>25</v>
      </c>
      <c r="C57" s="111">
        <f>'[1]CO'!$AI182</f>
        <v>206072.90000000002</v>
      </c>
      <c r="D57" s="111">
        <f>'[2]CO'!$AD182</f>
        <v>285341.103</v>
      </c>
      <c r="E57" s="113">
        <f t="shared" si="7"/>
        <v>0.8242916000000001</v>
      </c>
      <c r="F57" s="115">
        <f t="shared" si="7"/>
        <v>0.9144322951036393</v>
      </c>
      <c r="G57" s="114">
        <f t="shared" si="6"/>
        <v>-9.014069510363921</v>
      </c>
      <c r="H57" s="132">
        <f t="shared" si="8"/>
        <v>0.956791304680623</v>
      </c>
    </row>
    <row r="58" spans="2:8" ht="12">
      <c r="B58" s="129" t="s">
        <v>26</v>
      </c>
      <c r="C58" s="111">
        <f>'[1]CO'!$AI183</f>
        <v>159387.9</v>
      </c>
      <c r="D58" s="111">
        <f>'[2]CO'!$AD183</f>
        <v>343299.777</v>
      </c>
      <c r="E58" s="113">
        <f t="shared" si="7"/>
        <v>0.8478079787234042</v>
      </c>
      <c r="F58" s="115">
        <f t="shared" si="7"/>
        <v>0.9038588991985623</v>
      </c>
      <c r="G58" s="114">
        <f t="shared" si="6"/>
        <v>-5.605092047515814</v>
      </c>
      <c r="H58" s="132">
        <f t="shared" si="8"/>
        <v>0.9675808933653801</v>
      </c>
    </row>
    <row r="59" spans="2:8" ht="12">
      <c r="B59" s="129" t="s">
        <v>27</v>
      </c>
      <c r="C59" s="111">
        <f>'[1]CO'!$AI184</f>
        <v>204455.40000000002</v>
      </c>
      <c r="D59" s="111">
        <f>'[2]CO'!$AD184</f>
        <v>272049.562</v>
      </c>
      <c r="E59" s="113">
        <f t="shared" si="7"/>
        <v>0.7173873684210527</v>
      </c>
      <c r="F59" s="115">
        <f t="shared" si="7"/>
        <v>0.7659077565733178</v>
      </c>
      <c r="G59" s="114">
        <f t="shared" si="6"/>
        <v>-4.8520388152265115</v>
      </c>
      <c r="H59" s="132">
        <f>IF(E28="","",(G28/E28))</f>
        <v>0.8604682758933019</v>
      </c>
    </row>
    <row r="60" spans="2:8" ht="12">
      <c r="B60" s="129" t="s">
        <v>38</v>
      </c>
      <c r="C60" s="111">
        <f>'[1]CO'!$AI185</f>
        <v>118935.70000000001</v>
      </c>
      <c r="D60" s="111">
        <f>'[2]CO'!$AD185</f>
        <v>152558.905</v>
      </c>
      <c r="E60" s="113">
        <f t="shared" si="7"/>
        <v>0.7575522292993632</v>
      </c>
      <c r="F60" s="115">
        <f t="shared" si="7"/>
        <v>0.8734013466118008</v>
      </c>
      <c r="G60" s="114">
        <f t="shared" si="6"/>
        <v>-11.584911731243764</v>
      </c>
      <c r="H60" s="132">
        <f>IF(E29="","",(G29/E29))</f>
        <v>0.9249985270724091</v>
      </c>
    </row>
    <row r="61" spans="2:8" ht="12">
      <c r="B61" s="129" t="s">
        <v>28</v>
      </c>
      <c r="C61" s="111">
        <f>'[1]CO'!$AI186</f>
        <v>89833.40000000001</v>
      </c>
      <c r="D61" s="111">
        <f>'[2]CO'!$AD186</f>
        <v>104821.96299999999</v>
      </c>
      <c r="E61" s="113">
        <f t="shared" si="7"/>
        <v>0.8166672727272728</v>
      </c>
      <c r="F61" s="115">
        <f t="shared" si="7"/>
        <v>0.8932260993528833</v>
      </c>
      <c r="G61" s="114">
        <f t="shared" si="6"/>
        <v>-7.655882662561053</v>
      </c>
      <c r="H61" s="132">
        <f t="shared" si="8"/>
        <v>0.8276899924755455</v>
      </c>
    </row>
    <row r="62" spans="2:8" ht="12">
      <c r="B62" s="129" t="s">
        <v>29</v>
      </c>
      <c r="C62" s="111">
        <f>'[1]CO'!$AI187</f>
        <v>9729.7</v>
      </c>
      <c r="D62" s="111">
        <f>'[2]CO'!$AD187</f>
        <v>8018.204</v>
      </c>
      <c r="E62" s="113">
        <f>IF(OR(G31="",G31=0),"",C62/G31)</f>
        <v>0.9729700000000001</v>
      </c>
      <c r="F62" s="115">
        <f>IF(OR(H31="",H31=0),"",D62/H31)</f>
        <v>0.9285262574129378</v>
      </c>
      <c r="G62" s="114">
        <f t="shared" si="6"/>
        <v>4.44437425870623</v>
      </c>
      <c r="H62" s="132">
        <f t="shared" si="8"/>
        <v>0.6410256410256411</v>
      </c>
    </row>
    <row r="63" spans="2:8" ht="12">
      <c r="B63" s="129"/>
      <c r="C63" s="111"/>
      <c r="D63" s="111"/>
      <c r="E63" s="116"/>
      <c r="F63" s="113">
        <f>IF(OR(H32="",H32=0),"",D63/H32)</f>
      </c>
      <c r="G63" s="114"/>
      <c r="H63" s="132"/>
    </row>
    <row r="64" spans="2:8" ht="12.75" thickBot="1">
      <c r="B64" s="133" t="s">
        <v>30</v>
      </c>
      <c r="C64" s="117">
        <f>IF(SUM(C43:C62)=0,"",SUM(C43:C62))</f>
        <v>3318257.6</v>
      </c>
      <c r="D64" s="117">
        <f>IF(SUM(D43:D62)=0,"",SUM(D43:D62))</f>
        <v>4714566.598000001</v>
      </c>
      <c r="E64" s="118">
        <f>IF(OR(G33="",G33=0),"",C64/G33)</f>
        <v>0.8038901580764339</v>
      </c>
      <c r="F64" s="119">
        <f>IF(OR(H33="",H33=0),"",D64/H33)</f>
        <v>0.8791312672883398</v>
      </c>
      <c r="G64" s="120">
        <f t="shared" si="6"/>
        <v>-7.524110921190585</v>
      </c>
      <c r="H64" s="134">
        <f>IF(E33="","",(G33/E33))</f>
        <v>0.9540328031504958</v>
      </c>
    </row>
  </sheetData>
  <mergeCells count="1">
    <mergeCell ref="C8:F8"/>
  </mergeCells>
  <printOptions horizontalCentered="1"/>
  <pageMargins left="0" right="0" top="0.7874015748031497" bottom="0" header="0.31496062992125984" footer="0.5118110236220472"/>
  <pageSetup fitToHeight="1" fitToWidth="1" orientation="landscape" paperSize="9" r:id="rId1"/>
  <headerFooter alignWithMargins="0">
    <oddHeader>&amp;C&amp;"Arial,Gras"&amp;10F - 140 -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A4">
      <selection activeCell="I37" sqref="I37"/>
    </sheetView>
  </sheetViews>
  <sheetFormatPr defaultColWidth="12" defaultRowHeight="11.25"/>
  <cols>
    <col min="1" max="1" width="26.66015625" style="1" customWidth="1"/>
    <col min="2" max="2" width="14.66015625" style="2" customWidth="1"/>
    <col min="3" max="3" width="14.66015625" style="3" customWidth="1"/>
    <col min="4" max="4" width="14.16015625" style="2" customWidth="1"/>
    <col min="5" max="6" width="14.66015625" style="2" customWidth="1"/>
    <col min="7" max="7" width="16.5" style="4" customWidth="1"/>
    <col min="8" max="8" width="16.5" style="5" customWidth="1"/>
    <col min="9" max="9" width="19.16015625" style="1" customWidth="1"/>
    <col min="10" max="10" width="31.83203125" style="1" customWidth="1"/>
    <col min="11" max="12" width="10.66015625" style="1" customWidth="1"/>
    <col min="13" max="13" width="11.5" style="1" customWidth="1"/>
    <col min="14" max="14" width="15.5" style="1" customWidth="1"/>
    <col min="15" max="16384" width="11.5" style="1" customWidth="1"/>
  </cols>
  <sheetData>
    <row r="1" ht="12">
      <c r="A1" s="45" t="s">
        <v>35</v>
      </c>
    </row>
    <row r="2" spans="1:4" ht="12.75">
      <c r="A2" s="135"/>
      <c r="B2" s="136"/>
      <c r="D2" s="7"/>
    </row>
    <row r="3" ht="15" customHeight="1" hidden="1"/>
    <row r="4" spans="1:4" s="6" customFormat="1" ht="15" customHeight="1" thickBot="1">
      <c r="A4" s="14"/>
      <c r="C4" s="7"/>
      <c r="D4" s="8"/>
    </row>
    <row r="5" spans="1:8" ht="30">
      <c r="A5" s="46" t="s">
        <v>58</v>
      </c>
      <c r="B5" s="46"/>
      <c r="C5" s="47"/>
      <c r="D5" s="48"/>
      <c r="E5" s="48"/>
      <c r="F5" s="48"/>
      <c r="G5" s="48"/>
      <c r="H5" s="49"/>
    </row>
    <row r="6" spans="1:7" ht="15" customHeight="1">
      <c r="A6" s="50"/>
      <c r="B6"/>
      <c r="C6"/>
      <c r="D6"/>
      <c r="E6"/>
      <c r="F6"/>
      <c r="G6"/>
    </row>
    <row r="7" ht="11.25" thickBot="1"/>
    <row r="8" spans="1:14" ht="16.5" thickTop="1">
      <c r="A8" s="53" t="s">
        <v>0</v>
      </c>
      <c r="B8" s="152" t="s">
        <v>1</v>
      </c>
      <c r="C8" s="153"/>
      <c r="D8" s="153"/>
      <c r="E8" s="154"/>
      <c r="F8" s="54" t="s">
        <v>43</v>
      </c>
      <c r="G8" s="54" t="s">
        <v>42</v>
      </c>
      <c r="H8" s="55"/>
      <c r="J8" s="17" t="s">
        <v>0</v>
      </c>
      <c r="K8" s="20"/>
      <c r="L8" s="21" t="s">
        <v>1</v>
      </c>
      <c r="M8" s="31"/>
      <c r="N8" s="121" t="s">
        <v>42</v>
      </c>
    </row>
    <row r="9" spans="1:14" ht="12.75">
      <c r="A9" s="56"/>
      <c r="B9" s="75" t="s">
        <v>43</v>
      </c>
      <c r="C9" s="76" t="s">
        <v>43</v>
      </c>
      <c r="D9" s="76" t="s">
        <v>43</v>
      </c>
      <c r="E9" s="77" t="s">
        <v>44</v>
      </c>
      <c r="F9" s="58" t="s">
        <v>3</v>
      </c>
      <c r="G9" s="58" t="s">
        <v>3</v>
      </c>
      <c r="H9" s="59" t="s">
        <v>2</v>
      </c>
      <c r="J9" s="10" t="s">
        <v>45</v>
      </c>
      <c r="K9" s="22"/>
      <c r="L9" s="23"/>
      <c r="M9" s="32"/>
      <c r="N9" s="122" t="s">
        <v>3</v>
      </c>
    </row>
    <row r="10" spans="1:14" ht="12" customHeight="1">
      <c r="A10" s="56"/>
      <c r="B10" s="78" t="s">
        <v>4</v>
      </c>
      <c r="C10" s="79" t="s">
        <v>5</v>
      </c>
      <c r="D10" s="57" t="s">
        <v>6</v>
      </c>
      <c r="E10" s="80" t="s">
        <v>6</v>
      </c>
      <c r="F10" s="32" t="s">
        <v>7</v>
      </c>
      <c r="G10" s="32" t="s">
        <v>7</v>
      </c>
      <c r="H10" s="60" t="s">
        <v>13</v>
      </c>
      <c r="I10" s="52"/>
      <c r="J10" s="10" t="s">
        <v>46</v>
      </c>
      <c r="K10" s="24" t="s">
        <v>4</v>
      </c>
      <c r="L10" s="25" t="s">
        <v>5</v>
      </c>
      <c r="M10" s="24" t="s">
        <v>6</v>
      </c>
      <c r="N10" s="123" t="s">
        <v>7</v>
      </c>
    </row>
    <row r="11" spans="1:14" ht="12">
      <c r="A11" s="61"/>
      <c r="B11" s="81" t="s">
        <v>8</v>
      </c>
      <c r="C11" s="27" t="s">
        <v>9</v>
      </c>
      <c r="D11" s="62" t="s">
        <v>10</v>
      </c>
      <c r="E11" s="82" t="s">
        <v>10</v>
      </c>
      <c r="F11" s="26" t="s">
        <v>11</v>
      </c>
      <c r="G11" s="26" t="s">
        <v>12</v>
      </c>
      <c r="H11" s="63"/>
      <c r="J11" s="18"/>
      <c r="K11" s="26" t="s">
        <v>8</v>
      </c>
      <c r="L11" s="27" t="s">
        <v>9</v>
      </c>
      <c r="M11" s="26" t="s">
        <v>10</v>
      </c>
      <c r="N11" s="124" t="s">
        <v>12</v>
      </c>
    </row>
    <row r="12" spans="1:17" ht="13.5" customHeight="1">
      <c r="A12" s="64" t="s">
        <v>14</v>
      </c>
      <c r="B12" s="65">
        <f>IF(ISERROR('[23]Récolte_N'!$F$22)=TRUE,"",'[23]Récolte_N'!$F$22)</f>
        <v>67600</v>
      </c>
      <c r="C12" s="65">
        <f aca="true" t="shared" si="0" ref="C12:C31">IF(OR(B12="",B12=0),"",(D12/B12)*10)</f>
        <v>21.013313609467453</v>
      </c>
      <c r="D12" s="66">
        <f>IF(ISERROR('[23]Récolte_N'!$H$22)=TRUE,"",'[23]Récolte_N'!$H$22)</f>
        <v>142050</v>
      </c>
      <c r="E12" s="66">
        <f>M12</f>
        <v>133400</v>
      </c>
      <c r="F12" s="65">
        <f>IF(ISERROR('[23]Récolte_N'!$I$22)=TRUE,"",'[23]Récolte_N'!$I$22)</f>
        <v>131000</v>
      </c>
      <c r="G12" s="65">
        <f>N12</f>
        <v>131731.69900000002</v>
      </c>
      <c r="H12" s="67">
        <f>IF(OR(G12=0,G12=""),"",(F12/G12)-1)</f>
        <v>-0.005554464153688765</v>
      </c>
      <c r="I12" s="51"/>
      <c r="J12" s="139" t="s">
        <v>14</v>
      </c>
      <c r="K12" s="65">
        <f>IF(ISERROR('[3]Récolte_N'!$F$22)=TRUE,"",'[3]Récolte_N'!$F$22)</f>
        <v>54700</v>
      </c>
      <c r="L12" s="65">
        <f aca="true" t="shared" si="1" ref="L12:L19">IF(OR(K12="",K12=0),"",(M12/K12)*10)</f>
        <v>24.387568555758683</v>
      </c>
      <c r="M12" s="66">
        <f>IF(ISERROR('[3]Récolte_N'!$H$22)=TRUE,"",'[3]Récolte_N'!$H$22)</f>
        <v>133400</v>
      </c>
      <c r="N12" s="140">
        <f>'[2]TO'!$AI168</f>
        <v>131731.69900000002</v>
      </c>
      <c r="P12"/>
      <c r="Q12"/>
    </row>
    <row r="13" spans="1:17" ht="13.5" customHeight="1">
      <c r="A13" s="68" t="s">
        <v>39</v>
      </c>
      <c r="B13" s="65">
        <f>IF(ISERROR('[24]Récolte_N'!$F$22)=TRUE,"",'[24]Récolte_N'!$F$22)</f>
        <v>12495</v>
      </c>
      <c r="C13" s="65">
        <f t="shared" si="0"/>
        <v>25.045218087234893</v>
      </c>
      <c r="D13" s="66">
        <f>IF(ISERROR('[24]Récolte_N'!$H$22)=TRUE,"",'[24]Récolte_N'!$H$22)</f>
        <v>31294</v>
      </c>
      <c r="E13" s="66">
        <f>M13</f>
        <v>30450</v>
      </c>
      <c r="F13" s="65">
        <f>IF(ISERROR('[24]Récolte_N'!$I$22)=TRUE,"",'[24]Récolte_N'!$I$22)</f>
        <v>29000</v>
      </c>
      <c r="G13" s="65">
        <f>N13</f>
        <v>26561.173</v>
      </c>
      <c r="H13" s="67">
        <f>IF(OR(G13=0,G13=""),"",(F13/G13)-1)</f>
        <v>0.09181925060312657</v>
      </c>
      <c r="I13" s="51"/>
      <c r="J13" s="141" t="s">
        <v>39</v>
      </c>
      <c r="K13" s="65">
        <f>IF(ISERROR('[4]Récolte_N'!$F$22)=TRUE,"",'[4]Récolte_N'!$F$22)</f>
        <v>11650</v>
      </c>
      <c r="L13" s="65">
        <f t="shared" si="1"/>
        <v>26.137339055793994</v>
      </c>
      <c r="M13" s="66">
        <f>IF(ISERROR('[4]Récolte_N'!$H$22)=TRUE,"",'[4]Récolte_N'!$H$22)</f>
        <v>30450</v>
      </c>
      <c r="N13" s="140">
        <f>'[2]TO'!$AI169</f>
        <v>26561.173</v>
      </c>
      <c r="P13"/>
      <c r="Q13"/>
    </row>
    <row r="14" spans="1:17" ht="13.5" customHeight="1">
      <c r="A14" s="68" t="s">
        <v>15</v>
      </c>
      <c r="B14" s="65">
        <f>IF(ISERROR('[25]Récolte_N'!$F$22)=TRUE,"",'[25]Récolte_N'!$F$22)</f>
        <v>26700</v>
      </c>
      <c r="C14" s="65">
        <f t="shared" si="0"/>
        <v>19.288389513108616</v>
      </c>
      <c r="D14" s="66">
        <f>IF(ISERROR('[25]Récolte_N'!$H$22)=TRUE,"",'[25]Récolte_N'!$H$22)</f>
        <v>51500</v>
      </c>
      <c r="E14" s="86">
        <f>M14</f>
        <v>78050</v>
      </c>
      <c r="F14" s="65">
        <f>IF(ISERROR('[25]Récolte_N'!$I$22)=TRUE,"",'[25]Récolte_N'!$I$22)</f>
        <v>47000</v>
      </c>
      <c r="G14" s="137">
        <f>N14</f>
        <v>74414.20300000001</v>
      </c>
      <c r="H14" s="67">
        <f aca="true" t="shared" si="2" ref="H14:H31">IF(OR(G14=0,G14=""),"",(F14/G14)-1)</f>
        <v>-0.36840014264481213</v>
      </c>
      <c r="I14" s="51"/>
      <c r="J14" s="141" t="s">
        <v>15</v>
      </c>
      <c r="K14" s="65">
        <f>IF(ISERROR('[5]Récolte_N'!$F$22)=TRUE,"",'[5]Récolte_N'!$F$22)</f>
        <v>29700</v>
      </c>
      <c r="L14" s="65">
        <f t="shared" si="1"/>
        <v>26.27946127946128</v>
      </c>
      <c r="M14" s="66">
        <f>IF(ISERROR('[5]Récolte_N'!$H$22)=TRUE,"",'[5]Récolte_N'!$H$22)</f>
        <v>78050</v>
      </c>
      <c r="N14" s="140">
        <f>'[2]TO'!$AI170</f>
        <v>74414.20300000001</v>
      </c>
      <c r="P14"/>
      <c r="Q14"/>
    </row>
    <row r="15" spans="1:17" ht="13.5" customHeight="1">
      <c r="A15" s="68" t="s">
        <v>36</v>
      </c>
      <c r="B15" s="65">
        <f>IF(ISERROR('[26]Récolte_N'!$F$22)=TRUE,"",'[26]Récolte_N'!$F$22)</f>
        <v>3400</v>
      </c>
      <c r="C15" s="65">
        <f t="shared" si="0"/>
        <v>27</v>
      </c>
      <c r="D15" s="66">
        <f>IF(ISERROR('[26]Récolte_N'!$H$22)=TRUE,"",'[26]Récolte_N'!$H$22)</f>
        <v>9180</v>
      </c>
      <c r="E15" s="86">
        <f aca="true" t="shared" si="3" ref="E15:E30">M15</f>
        <v>12944.4</v>
      </c>
      <c r="F15" s="65">
        <f>IF(ISERROR('[26]Récolte_N'!$I$22)=TRUE,"",'[26]Récolte_N'!$I$22)</f>
        <v>6000</v>
      </c>
      <c r="G15" s="137">
        <f aca="true" t="shared" si="4" ref="G15:G30">N15</f>
        <v>11892.02</v>
      </c>
      <c r="H15" s="67">
        <f t="shared" si="2"/>
        <v>-0.49545998072657127</v>
      </c>
      <c r="I15" s="51"/>
      <c r="J15" s="141" t="s">
        <v>36</v>
      </c>
      <c r="K15" s="65">
        <f>IF(ISERROR('[6]Récolte_N'!$F$22)=TRUE,"",'[6]Récolte_N'!$F$22)</f>
        <v>4690</v>
      </c>
      <c r="L15" s="65">
        <f t="shared" si="1"/>
        <v>27.599999999999998</v>
      </c>
      <c r="M15" s="66">
        <f>IF(ISERROR('[6]Récolte_N'!$H$22)=TRUE,"",'[6]Récolte_N'!$H$22)</f>
        <v>12944.4</v>
      </c>
      <c r="N15" s="140">
        <f>'[2]TO'!$AI171</f>
        <v>11892.02</v>
      </c>
      <c r="P15"/>
      <c r="Q15"/>
    </row>
    <row r="16" spans="1:17" ht="13.5" customHeight="1">
      <c r="A16" s="68" t="s">
        <v>16</v>
      </c>
      <c r="B16" s="65">
        <f>IF(ISERROR('[27]Récolte_N'!$F$22)=TRUE,"",'[27]Récolte_N'!$F$22)</f>
      </c>
      <c r="C16" s="65">
        <f t="shared" si="0"/>
      </c>
      <c r="D16" s="66">
        <f>IF(ISERROR('[27]Récolte_N'!$H$22)=TRUE,"",'[27]Récolte_N'!$H$22)</f>
      </c>
      <c r="E16" s="86">
        <f t="shared" si="3"/>
      </c>
      <c r="F16" s="65">
        <f>IF(ISERROR('[27]Récolte_N'!$I$22)=TRUE,"",'[27]Récolte_N'!$I$22)</f>
      </c>
      <c r="G16" s="137">
        <f t="shared" si="4"/>
        <v>59</v>
      </c>
      <c r="H16" s="67" t="e">
        <f t="shared" si="2"/>
        <v>#VALUE!</v>
      </c>
      <c r="I16" s="51"/>
      <c r="J16" s="141" t="s">
        <v>16</v>
      </c>
      <c r="K16" s="65">
        <f>IF(ISERROR('[7]Récolte_N'!$F$22)=TRUE,"",'[7]Récolte_N'!$F$22)</f>
      </c>
      <c r="L16" s="65">
        <f t="shared" si="1"/>
      </c>
      <c r="M16" s="66">
        <f>IF(ISERROR('[7]Récolte_N'!$H$22)=TRUE,"",'[7]Récolte_N'!$H$22)</f>
      </c>
      <c r="N16" s="140">
        <f>'[2]TO'!$AI172</f>
        <v>59</v>
      </c>
      <c r="P16"/>
      <c r="Q16"/>
    </row>
    <row r="17" spans="1:17" ht="13.5" customHeight="1">
      <c r="A17" s="68" t="s">
        <v>17</v>
      </c>
      <c r="B17" s="65">
        <f>IF(ISERROR('[39]Récolte_N'!$F$22)=TRUE,"",'[39]Récolte_N'!$F$22)</f>
        <v>1000</v>
      </c>
      <c r="C17" s="65">
        <f t="shared" si="0"/>
        <v>28</v>
      </c>
      <c r="D17" s="66">
        <f>IF(ISERROR('[39]Récolte_N'!$H$22)=TRUE,"",'[39]Récolte_N'!$H$22)</f>
        <v>2800</v>
      </c>
      <c r="E17" s="86">
        <f t="shared" si="3"/>
        <v>2700</v>
      </c>
      <c r="F17" s="65">
        <f>IF(ISERROR('[39]Récolte_N'!$I$22)=TRUE,"",'[39]Récolte_N'!$I$22)</f>
        <v>2000</v>
      </c>
      <c r="G17" s="137">
        <f t="shared" si="4"/>
        <v>2280.5490000000004</v>
      </c>
      <c r="H17" s="67">
        <f t="shared" si="2"/>
        <v>-0.12301818553339583</v>
      </c>
      <c r="I17" s="51"/>
      <c r="J17" s="141" t="s">
        <v>17</v>
      </c>
      <c r="K17" s="65">
        <f>IF(ISERROR('[8]Récolte_N'!$F$22)=TRUE,"",'[8]Récolte_N'!$F$22)</f>
        <v>1000</v>
      </c>
      <c r="L17" s="65">
        <f t="shared" si="1"/>
        <v>27</v>
      </c>
      <c r="M17" s="66">
        <f>IF(ISERROR('[8]Récolte_N'!$H$22)=TRUE,"",'[8]Récolte_N'!$H$22)</f>
        <v>2700</v>
      </c>
      <c r="N17" s="140">
        <f>'[2]TO'!$AI173</f>
        <v>2280.5490000000004</v>
      </c>
      <c r="P17"/>
      <c r="Q17"/>
    </row>
    <row r="18" spans="1:17" ht="13.5" customHeight="1">
      <c r="A18" s="68" t="s">
        <v>18</v>
      </c>
      <c r="B18" s="65">
        <f>IF(ISERROR('[28]Récolte_N'!$F$22)=TRUE,"",'[28]Récolte_N'!$F$22)</f>
        <v>22450</v>
      </c>
      <c r="C18" s="65">
        <f t="shared" si="0"/>
        <v>17.58129175946548</v>
      </c>
      <c r="D18" s="66">
        <f>IF(ISERROR('[28]Récolte_N'!$H$22)=TRUE,"",'[28]Récolte_N'!$H$22)</f>
        <v>39470</v>
      </c>
      <c r="E18" s="86">
        <f t="shared" si="3"/>
        <v>63400</v>
      </c>
      <c r="F18" s="65">
        <f>IF(ISERROR('[28]Récolte_N'!$I$22)=TRUE,"",'[28]Récolte_N'!$I$22)</f>
        <v>36000</v>
      </c>
      <c r="G18" s="137">
        <f t="shared" si="4"/>
        <v>56051.632999999994</v>
      </c>
      <c r="H18" s="67">
        <f t="shared" si="2"/>
        <v>-0.35773503690784525</v>
      </c>
      <c r="I18" s="51"/>
      <c r="J18" s="141" t="s">
        <v>18</v>
      </c>
      <c r="K18" s="65">
        <f>IF(ISERROR('[9]Récolte_N'!$F$22)=TRUE,"",'[9]Récolte_N'!$F$22)</f>
        <v>25970</v>
      </c>
      <c r="L18" s="65">
        <f t="shared" si="1"/>
        <v>24.412783981517133</v>
      </c>
      <c r="M18" s="66">
        <f>IF(ISERROR('[9]Récolte_N'!$H$22)=TRUE,"",'[9]Récolte_N'!$H$22)</f>
        <v>63400</v>
      </c>
      <c r="N18" s="140">
        <f>'[2]TO'!$AI174</f>
        <v>56051.632999999994</v>
      </c>
      <c r="P18"/>
      <c r="Q18"/>
    </row>
    <row r="19" spans="1:17" ht="13.5" customHeight="1">
      <c r="A19" s="68" t="s">
        <v>20</v>
      </c>
      <c r="B19" s="65">
        <f>IF(ISERROR('[29]Récolte_N'!$F$22)=TRUE,"",'[29]Récolte_N'!$F$22)</f>
        <v>8400</v>
      </c>
      <c r="C19" s="65">
        <f t="shared" si="0"/>
        <v>18.154761904761905</v>
      </c>
      <c r="D19" s="66">
        <f>IF(ISERROR('[29]Récolte_N'!$H$22)=TRUE,"",'[29]Récolte_N'!$H$22)</f>
        <v>15250</v>
      </c>
      <c r="E19" s="86">
        <f t="shared" si="3"/>
        <v>14400</v>
      </c>
      <c r="F19" s="65">
        <f>IF(ISERROR('[29]Récolte_N'!$I$22)=TRUE,"",'[29]Récolte_N'!$I$22)</f>
        <v>13000</v>
      </c>
      <c r="G19" s="137">
        <f t="shared" si="4"/>
        <v>12020.315</v>
      </c>
      <c r="H19" s="67">
        <f t="shared" si="2"/>
        <v>0.08150243982790806</v>
      </c>
      <c r="I19" s="51"/>
      <c r="J19" s="141" t="s">
        <v>20</v>
      </c>
      <c r="K19" s="65">
        <f>IF(ISERROR('[10]Récolte_N'!$F$22)=TRUE,"",'[10]Récolte_N'!$F$22)</f>
        <v>7780</v>
      </c>
      <c r="L19" s="65">
        <f t="shared" si="1"/>
        <v>18.508997429305914</v>
      </c>
      <c r="M19" s="66">
        <f>IF(ISERROR('[10]Récolte_N'!$H$22)=TRUE,"",'[10]Récolte_N'!$H$22)</f>
        <v>14400</v>
      </c>
      <c r="N19" s="140">
        <f>'[2]TO'!$AI175</f>
        <v>12020.315</v>
      </c>
      <c r="P19"/>
      <c r="Q19"/>
    </row>
    <row r="20" spans="1:17" ht="13.5" customHeight="1">
      <c r="A20" s="68" t="s">
        <v>34</v>
      </c>
      <c r="B20" s="65">
        <f>IF(ISERROR('[40]Récolte_N'!$F$22)=TRUE,"",'[40]Récolte_N'!$F$22)</f>
        <v>15580</v>
      </c>
      <c r="C20" s="65">
        <f>IF(OR(B20="",B20=0),"",(D20/B20)*10)</f>
        <v>22.173299101412066</v>
      </c>
      <c r="D20" s="66">
        <f>IF(ISERROR('[40]Récolte_N'!$H$22)=TRUE,"",'[40]Récolte_N'!$H$22)</f>
        <v>34546</v>
      </c>
      <c r="E20" s="86">
        <f t="shared" si="3"/>
        <v>61307</v>
      </c>
      <c r="F20" s="65">
        <f>IF(ISERROR('[40]Récolte_N'!$I$22)=TRUE,"",'[40]Récolte_N'!$I$22)</f>
        <v>32850</v>
      </c>
      <c r="G20" s="137">
        <f t="shared" si="4"/>
        <v>54705.435000000005</v>
      </c>
      <c r="H20" s="67">
        <f t="shared" si="2"/>
        <v>-0.39951121858367455</v>
      </c>
      <c r="I20" s="51"/>
      <c r="J20" s="141" t="s">
        <v>34</v>
      </c>
      <c r="K20" s="65">
        <f>IF(ISERROR('[11]Récolte_N'!$F$22)=TRUE,"",'[11]Récolte_N'!$F$22)</f>
        <v>21420</v>
      </c>
      <c r="L20" s="65">
        <f>IF(OR(K20="",K20=0),"",(M20/K20)*10)</f>
        <v>28.621381886087768</v>
      </c>
      <c r="M20" s="66">
        <f>IF(ISERROR('[11]Récolte_N'!$H$22)=TRUE,"",'[11]Récolte_N'!$H$22)</f>
        <v>61307</v>
      </c>
      <c r="N20" s="140">
        <f>'[2]TO'!$AI176</f>
        <v>54705.435000000005</v>
      </c>
      <c r="P20"/>
      <c r="Q20"/>
    </row>
    <row r="21" spans="1:17" ht="13.5" customHeight="1">
      <c r="A21" s="68" t="s">
        <v>21</v>
      </c>
      <c r="B21" s="65">
        <f>IF(ISERROR('[30]Récolte_N'!$F$22)=TRUE,"",'[30]Récolte_N'!$F$22)</f>
        <v>19200</v>
      </c>
      <c r="C21" s="65">
        <f>IF(OR(B21="",B21=0),"",(D21/B21)*10)</f>
        <v>21.875</v>
      </c>
      <c r="D21" s="66">
        <f>IF(ISERROR('[30]Récolte_N'!$H$22)=TRUE,"",'[30]Récolte_N'!$H$22)</f>
        <v>42000</v>
      </c>
      <c r="E21" s="86">
        <f t="shared" si="3"/>
        <v>27000</v>
      </c>
      <c r="F21" s="65">
        <f>IF(ISERROR('[30]Récolte_N'!$I$22)=TRUE,"",'[30]Récolte_N'!$I$22)</f>
        <v>38000</v>
      </c>
      <c r="G21" s="137">
        <f t="shared" si="4"/>
        <v>24344.757999999994</v>
      </c>
      <c r="H21" s="67">
        <f t="shared" si="2"/>
        <v>0.5609109772214622</v>
      </c>
      <c r="I21" s="51"/>
      <c r="J21" s="141" t="s">
        <v>21</v>
      </c>
      <c r="K21" s="65">
        <f>IF(ISERROR('[12]Récolte_N'!$F$22)=TRUE,"",'[12]Récolte_N'!$F$22)</f>
        <v>9000</v>
      </c>
      <c r="L21" s="65">
        <f>IF(OR(K21="",K21=0),"",(M21/K21)*10)</f>
        <v>30</v>
      </c>
      <c r="M21" s="66">
        <f>IF(ISERROR('[12]Récolte_N'!$H$22)=TRUE,"",'[12]Récolte_N'!$H$22)</f>
        <v>27000</v>
      </c>
      <c r="N21" s="140">
        <f>'[2]TO'!$AI177</f>
        <v>24344.757999999994</v>
      </c>
      <c r="P21"/>
      <c r="Q21"/>
    </row>
    <row r="22" spans="1:17" ht="13.5" customHeight="1">
      <c r="A22" s="68" t="s">
        <v>37</v>
      </c>
      <c r="B22" s="65">
        <f>IF(ISERROR('[31]Récolte_N'!$F$22)=TRUE,"",'[31]Récolte_N'!$F$22)</f>
        <v>600</v>
      </c>
      <c r="C22" s="65">
        <f>IF(OR(B22="",B22=0),"",(D22/B22)*10)</f>
        <v>24.166666666666664</v>
      </c>
      <c r="D22" s="66">
        <f>IF(ISERROR('[31]Récolte_N'!$H$22)=TRUE,"",'[31]Récolte_N'!$H$22)</f>
        <v>1450</v>
      </c>
      <c r="E22" s="86">
        <f t="shared" si="3"/>
        <v>1780</v>
      </c>
      <c r="F22" s="65">
        <f>IF(ISERROR('[31]Récolte_N'!$I$22)=TRUE,"",'[31]Récolte_N'!$I$22)</f>
        <v>1300</v>
      </c>
      <c r="G22" s="137">
        <f t="shared" si="4"/>
        <v>1459.9759999999999</v>
      </c>
      <c r="H22" s="67">
        <f t="shared" si="2"/>
        <v>-0.10957440396280482</v>
      </c>
      <c r="I22" s="51"/>
      <c r="J22" s="141" t="s">
        <v>37</v>
      </c>
      <c r="K22" s="65">
        <f>IF(ISERROR('[13]Récolte_N'!$F$22)=TRUE,"",'[13]Récolte_N'!$F$22)</f>
        <v>540</v>
      </c>
      <c r="L22" s="65">
        <f>IF(OR(K22="",K22=0),"",(M22/K22)*10)</f>
        <v>32.96296296296296</v>
      </c>
      <c r="M22" s="66">
        <f>IF(ISERROR('[13]Récolte_N'!$H$22)=TRUE,"",'[13]Récolte_N'!$H$22)</f>
        <v>1780</v>
      </c>
      <c r="N22" s="140">
        <f>'[2]TO'!$AI178</f>
        <v>1459.9759999999999</v>
      </c>
      <c r="P22"/>
      <c r="Q22"/>
    </row>
    <row r="23" spans="1:17" ht="13.5" customHeight="1">
      <c r="A23" s="68" t="s">
        <v>22</v>
      </c>
      <c r="B23" s="65">
        <f>IF(ISERROR('[41]Récolte_N'!$F$22)=TRUE,"",'[41]Récolte_N'!$F$22)</f>
        <v>151</v>
      </c>
      <c r="C23" s="65">
        <f t="shared" si="0"/>
        <v>23.715231788079475</v>
      </c>
      <c r="D23" s="66">
        <f>IF(ISERROR('[41]Récolte_N'!$H$22)=TRUE,"",'[41]Récolte_N'!$H$22)</f>
        <v>358.1</v>
      </c>
      <c r="E23" s="86">
        <f t="shared" si="3"/>
        <v>169</v>
      </c>
      <c r="F23" s="90">
        <f>IF(ISERROR('[41]Récolte_N'!$I$22)=TRUE,"",'[41]Récolte_N'!$I$22)</f>
        <v>245</v>
      </c>
      <c r="G23" s="137">
        <f t="shared" si="4"/>
        <v>275.725</v>
      </c>
      <c r="H23" s="67">
        <f t="shared" si="2"/>
        <v>-0.11143349351709142</v>
      </c>
      <c r="I23" s="51"/>
      <c r="J23" s="141" t="s">
        <v>22</v>
      </c>
      <c r="K23" s="65">
        <f>IF(ISERROR('[14]Récolte_N'!$F$22)=TRUE,"",'[14]Récolte_N'!$F$22)</f>
        <v>71</v>
      </c>
      <c r="L23" s="65">
        <f aca="true" t="shared" si="5" ref="L23:L31">IF(OR(K23="",K23=0),"",(M23/K23)*10)</f>
        <v>23.80281690140845</v>
      </c>
      <c r="M23" s="66">
        <f>IF(ISERROR('[14]Récolte_N'!$H$22)=TRUE,"",'[14]Récolte_N'!$H$22)</f>
        <v>169</v>
      </c>
      <c r="N23" s="140">
        <f>'[2]TO'!$AI179</f>
        <v>275.725</v>
      </c>
      <c r="P23"/>
      <c r="Q23"/>
    </row>
    <row r="24" spans="1:17" ht="13.5" customHeight="1">
      <c r="A24" s="68" t="s">
        <v>23</v>
      </c>
      <c r="B24" s="65">
        <f>IF(ISERROR('[32]Récolte_N'!$F$22)=TRUE,"",'[32]Récolte_N'!$F$22)</f>
        <v>40875</v>
      </c>
      <c r="C24" s="65">
        <f t="shared" si="0"/>
        <v>22.946788990825688</v>
      </c>
      <c r="D24" s="66">
        <f>IF(ISERROR('[32]Récolte_N'!$H$22)=TRUE,"",'[32]Récolte_N'!$H$22)</f>
        <v>93795</v>
      </c>
      <c r="E24" s="86">
        <f t="shared" si="3"/>
        <v>76140</v>
      </c>
      <c r="F24" s="65">
        <f>IF(ISERROR('[32]Récolte_N'!$I$22)=TRUE,"",'[32]Récolte_N'!$I$22)</f>
        <v>87000</v>
      </c>
      <c r="G24" s="137">
        <f t="shared" si="4"/>
        <v>71825.751</v>
      </c>
      <c r="H24" s="67">
        <f t="shared" si="2"/>
        <v>0.21126474542535578</v>
      </c>
      <c r="I24" s="51"/>
      <c r="J24" s="141" t="s">
        <v>23</v>
      </c>
      <c r="K24" s="65">
        <f>IF(ISERROR('[15]Récolte_N'!$F$22)=TRUE,"",'[15]Récolte_N'!$F$22)</f>
        <v>30970</v>
      </c>
      <c r="L24" s="65">
        <f t="shared" si="5"/>
        <v>24.585082337746208</v>
      </c>
      <c r="M24" s="66">
        <f>IF(ISERROR('[15]Récolte_N'!$H$22)=TRUE,"",'[15]Récolte_N'!$H$22)</f>
        <v>76140</v>
      </c>
      <c r="N24" s="140">
        <f>'[2]TO'!$AI180</f>
        <v>71825.751</v>
      </c>
      <c r="P24"/>
      <c r="Q24"/>
    </row>
    <row r="25" spans="1:17" ht="13.5" customHeight="1">
      <c r="A25" s="68" t="s">
        <v>24</v>
      </c>
      <c r="B25" s="65">
        <f>IF(ISERROR('[33]Récolte_N'!$F$22)=TRUE,"",'[33]Récolte_N'!$F$22)</f>
        <v>109400</v>
      </c>
      <c r="C25" s="65">
        <f t="shared" si="0"/>
        <v>22.53199268738574</v>
      </c>
      <c r="D25" s="66">
        <f>IF(ISERROR('[33]Récolte_N'!$H$22)=TRUE,"",'[33]Récolte_N'!$H$22)</f>
        <v>246500</v>
      </c>
      <c r="E25" s="86">
        <f t="shared" si="3"/>
        <v>185000</v>
      </c>
      <c r="F25" s="65">
        <f>IF(ISERROR('[33]Récolte_N'!$I$22)=TRUE,"",'[33]Récolte_N'!$I$22)</f>
        <v>217000</v>
      </c>
      <c r="G25" s="137">
        <f t="shared" si="4"/>
        <v>155804.55</v>
      </c>
      <c r="H25" s="67">
        <f t="shared" si="2"/>
        <v>0.39277062191059264</v>
      </c>
      <c r="I25" s="51"/>
      <c r="J25" s="141" t="s">
        <v>24</v>
      </c>
      <c r="K25" s="65">
        <f>IF(ISERROR('[16]Récolte_N'!$F$22)=TRUE,"",'[16]Récolte_N'!$F$22)</f>
        <v>73200</v>
      </c>
      <c r="L25" s="65">
        <f t="shared" si="5"/>
        <v>25.273224043715846</v>
      </c>
      <c r="M25" s="66">
        <f>IF(ISERROR('[16]Récolte_N'!$H$22)=TRUE,"",'[16]Récolte_N'!$H$22)</f>
        <v>185000</v>
      </c>
      <c r="N25" s="140">
        <f>'[2]TO'!$AI181</f>
        <v>155804.55</v>
      </c>
      <c r="P25"/>
      <c r="Q25"/>
    </row>
    <row r="26" spans="1:17" ht="13.5" customHeight="1">
      <c r="A26" s="68" t="s">
        <v>25</v>
      </c>
      <c r="B26" s="65">
        <f>IF(ISERROR('[34]Récolte_N'!$F$22)=TRUE,"",'[34]Récolte_N'!$F$22)</f>
        <v>3300</v>
      </c>
      <c r="C26" s="65">
        <f t="shared" si="0"/>
        <v>29</v>
      </c>
      <c r="D26" s="66">
        <f>IF(ISERROR('[34]Récolte_N'!$H$22)=TRUE,"",'[34]Récolte_N'!$H$22)</f>
        <v>9570</v>
      </c>
      <c r="E26" s="86">
        <f t="shared" si="3"/>
        <v>10755</v>
      </c>
      <c r="F26" s="65">
        <f>IF(ISERROR('[34]Récolte_N'!$I$22)=TRUE,"",'[34]Récolte_N'!$I$22)</f>
        <v>8000</v>
      </c>
      <c r="G26" s="137">
        <f t="shared" si="4"/>
        <v>8963.309</v>
      </c>
      <c r="H26" s="67">
        <f t="shared" si="2"/>
        <v>-0.1074724747300354</v>
      </c>
      <c r="I26" s="51"/>
      <c r="J26" s="141" t="s">
        <v>25</v>
      </c>
      <c r="K26" s="65">
        <f>IF(ISERROR('[17]Récolte_N'!$F$22)=TRUE,"",'[17]Récolte_N'!$F$22)</f>
        <v>3585</v>
      </c>
      <c r="L26" s="65">
        <f t="shared" si="5"/>
        <v>30</v>
      </c>
      <c r="M26" s="66">
        <f>IF(ISERROR('[17]Récolte_N'!$H$22)=TRUE,"",'[17]Récolte_N'!$H$22)</f>
        <v>10755</v>
      </c>
      <c r="N26" s="140">
        <f>'[2]TO'!$AI182</f>
        <v>8963.309</v>
      </c>
      <c r="P26"/>
      <c r="Q26"/>
    </row>
    <row r="27" spans="1:17" ht="13.5" customHeight="1">
      <c r="A27" s="68" t="s">
        <v>26</v>
      </c>
      <c r="B27" s="65">
        <f>IF(ISERROR('[35]Récolte_N'!$F$22)=TRUE,"",'[35]Récolte_N'!$F$22)</f>
        <v>197960</v>
      </c>
      <c r="C27" s="65">
        <f t="shared" si="0"/>
        <v>19.752273186502322</v>
      </c>
      <c r="D27" s="66">
        <f>IF(ISERROR('[35]Récolte_N'!$H$22)=TRUE,"",'[35]Récolte_N'!$H$22)</f>
        <v>391016</v>
      </c>
      <c r="E27" s="86">
        <f t="shared" si="3"/>
        <v>361291</v>
      </c>
      <c r="F27" s="65">
        <f>IF(ISERROR('[35]Récolte_N'!$I$22)=TRUE,"",'[35]Récolte_N'!$I$22)</f>
        <v>365000</v>
      </c>
      <c r="G27" s="137">
        <f t="shared" si="4"/>
        <v>344813.49900000007</v>
      </c>
      <c r="H27" s="67">
        <f t="shared" si="2"/>
        <v>0.05854324456131543</v>
      </c>
      <c r="I27" s="51"/>
      <c r="J27" s="141" t="s">
        <v>26</v>
      </c>
      <c r="K27" s="65">
        <f>IF(ISERROR('[18]Récolte_N'!$F$22)=TRUE,"",'[18]Récolte_N'!$F$22)</f>
        <v>163580</v>
      </c>
      <c r="L27" s="65">
        <f t="shared" si="5"/>
        <v>22.086502017361536</v>
      </c>
      <c r="M27" s="66">
        <f>IF(ISERROR('[18]Récolte_N'!$H$22)=TRUE,"",'[18]Récolte_N'!$H$22)</f>
        <v>361291</v>
      </c>
      <c r="N27" s="140">
        <f>'[2]TO'!$AI183</f>
        <v>344813.49900000007</v>
      </c>
      <c r="P27"/>
      <c r="Q27"/>
    </row>
    <row r="28" spans="1:17" ht="13.5" customHeight="1">
      <c r="A28" s="68" t="s">
        <v>27</v>
      </c>
      <c r="B28" s="65">
        <f>IF(ISERROR('[36]Récolte_N'!$F$22)=TRUE,"",'[36]Récolte_N'!$F$22)</f>
        <v>300</v>
      </c>
      <c r="C28" s="65">
        <f t="shared" si="0"/>
        <v>25</v>
      </c>
      <c r="D28" s="66">
        <f>IF(ISERROR('[36]Récolte_N'!$H$22)=TRUE,"",'[36]Récolte_N'!$H$22)</f>
        <v>750</v>
      </c>
      <c r="E28" s="86">
        <f t="shared" si="3"/>
        <v>455.84000000000003</v>
      </c>
      <c r="F28" s="65">
        <f>IF(ISERROR('[36]Récolte_N'!$I$22)=TRUE,"",'[36]Récolte_N'!$I$22)</f>
        <v>350</v>
      </c>
      <c r="G28" s="137">
        <f t="shared" si="4"/>
        <v>222.476</v>
      </c>
      <c r="H28" s="67">
        <f t="shared" si="2"/>
        <v>0.5732034017152412</v>
      </c>
      <c r="I28" s="51"/>
      <c r="J28" s="141" t="s">
        <v>27</v>
      </c>
      <c r="K28" s="65">
        <f>IF(ISERROR('[19]Récolte_N'!$F$22)=TRUE,"",'[19]Récolte_N'!$F$22)</f>
        <v>154</v>
      </c>
      <c r="L28" s="65">
        <f t="shared" si="5"/>
        <v>29.600000000000005</v>
      </c>
      <c r="M28" s="66">
        <f>IF(ISERROR('[19]Récolte_N'!$H$22)=TRUE,"",'[19]Récolte_N'!$H$22)</f>
        <v>455.84000000000003</v>
      </c>
      <c r="N28" s="140">
        <f>'[2]TO'!$AI184</f>
        <v>222.476</v>
      </c>
      <c r="P28"/>
      <c r="Q28"/>
    </row>
    <row r="29" spans="1:14" ht="12">
      <c r="A29" s="68" t="s">
        <v>38</v>
      </c>
      <c r="B29" s="65">
        <f>IF(ISERROR('[37]Récolte_N'!$F$22)=TRUE,"",'[37]Récolte_N'!$F$22)</f>
        <v>1600</v>
      </c>
      <c r="C29" s="65">
        <f t="shared" si="0"/>
        <v>26.75</v>
      </c>
      <c r="D29" s="66">
        <f>IF(ISERROR('[37]Récolte_N'!$H$22)=TRUE,"",'[37]Récolte_N'!$H$22)</f>
        <v>4280</v>
      </c>
      <c r="E29" s="86">
        <f t="shared" si="3"/>
        <v>3250</v>
      </c>
      <c r="F29" s="65">
        <f>IF(ISERROR('[37]Récolte_N'!$I$22)=TRUE,"",'[37]Récolte_N'!$I$22)</f>
        <v>2950</v>
      </c>
      <c r="G29" s="137">
        <f t="shared" si="4"/>
        <v>2825.582</v>
      </c>
      <c r="H29" s="67">
        <f t="shared" si="2"/>
        <v>0.04403269839629509</v>
      </c>
      <c r="J29" s="141" t="s">
        <v>38</v>
      </c>
      <c r="K29" s="65">
        <f>IF(ISERROR('[20]Récolte_N'!$F$22)=TRUE,"",'[20]Récolte_N'!$F$22)</f>
        <v>1300</v>
      </c>
      <c r="L29" s="65">
        <f t="shared" si="5"/>
        <v>25</v>
      </c>
      <c r="M29" s="66">
        <f>IF(ISERROR('[20]Récolte_N'!$H$22)=TRUE,"",'[20]Récolte_N'!$H$22)</f>
        <v>3250</v>
      </c>
      <c r="N29" s="140">
        <f>'[2]TO'!$AI185</f>
        <v>2825.582</v>
      </c>
    </row>
    <row r="30" spans="1:14" ht="12">
      <c r="A30" s="68" t="s">
        <v>28</v>
      </c>
      <c r="B30" s="65">
        <f>IF(ISERROR('[38]Récolte_N'!$F$22)=TRUE,"",'[38]Récolte_N'!$F$22)</f>
        <v>213191</v>
      </c>
      <c r="C30" s="65">
        <f t="shared" si="0"/>
        <v>19.194806534985062</v>
      </c>
      <c r="D30" s="66">
        <f>IF(ISERROR('[38]Récolte_N'!$H$22)=TRUE,"",'[38]Récolte_N'!$H$22)</f>
        <v>409216</v>
      </c>
      <c r="E30" s="86">
        <f t="shared" si="3"/>
        <v>460792</v>
      </c>
      <c r="F30" s="65">
        <f>IF(ISERROR('[38]Récolte_N'!$I$22)=TRUE,"",'[38]Récolte_N'!$I$22)</f>
        <v>350000</v>
      </c>
      <c r="G30" s="137">
        <f t="shared" si="4"/>
        <v>443363.74499999994</v>
      </c>
      <c r="H30" s="67">
        <f t="shared" si="2"/>
        <v>-0.21058046818871023</v>
      </c>
      <c r="I30"/>
      <c r="J30" s="141" t="s">
        <v>28</v>
      </c>
      <c r="K30" s="65">
        <f>IF(ISERROR('[21]Récolte_N'!$F$22)=TRUE,"",'[21]Récolte_N'!$F$22)</f>
        <v>212877</v>
      </c>
      <c r="L30" s="65">
        <f t="shared" si="5"/>
        <v>21.64592699070355</v>
      </c>
      <c r="M30" s="66">
        <f>IF(ISERROR('[21]Récolte_N'!$H$22)=TRUE,"",'[21]Récolte_N'!$H$22)</f>
        <v>460792</v>
      </c>
      <c r="N30" s="140">
        <f>'[2]TO'!$AI186</f>
        <v>443363.74499999994</v>
      </c>
    </row>
    <row r="31" spans="1:14" ht="12">
      <c r="A31" s="68" t="s">
        <v>29</v>
      </c>
      <c r="B31" s="65">
        <f>IF(ISERROR('[42]Récolte_N'!$F$22)=TRUE,"",'[42]Récolte_N'!$F$22)</f>
        <v>27400</v>
      </c>
      <c r="C31" s="65">
        <f t="shared" si="0"/>
        <v>18.104014598540147</v>
      </c>
      <c r="D31" s="66">
        <f>IF(ISERROR('[42]Récolte_N'!$H$22)=TRUE,"",'[42]Récolte_N'!$H$22)</f>
        <v>49605</v>
      </c>
      <c r="E31" s="66">
        <f>M31</f>
        <v>60514</v>
      </c>
      <c r="F31" s="65">
        <f>IF(ISERROR('[42]Récolte_N'!$I$22)=TRUE,"",'[42]Récolte_N'!$I$22)</f>
        <v>40300</v>
      </c>
      <c r="G31" s="65">
        <f>N31</f>
        <v>47337.536</v>
      </c>
      <c r="H31" s="67">
        <f t="shared" si="2"/>
        <v>-0.14866713806143184</v>
      </c>
      <c r="J31" s="141" t="s">
        <v>29</v>
      </c>
      <c r="K31" s="65">
        <f>IF(ISERROR('[22]Récolte_N'!$F$22)=TRUE,"",'[22]Récolte_N'!$F$22)</f>
        <v>28300</v>
      </c>
      <c r="L31" s="65">
        <f t="shared" si="5"/>
        <v>21.383038869257952</v>
      </c>
      <c r="M31" s="66">
        <f>IF(ISERROR('[22]Récolte_N'!$H$22)=TRUE,"",'[22]Récolte_N'!$H$22)</f>
        <v>60514</v>
      </c>
      <c r="N31" s="140">
        <f>'[2]TO'!$AI187</f>
        <v>47337.536</v>
      </c>
    </row>
    <row r="32" spans="1:14" ht="12.75">
      <c r="A32" s="56"/>
      <c r="B32" s="16"/>
      <c r="C32" s="16"/>
      <c r="D32" s="9"/>
      <c r="E32" s="83"/>
      <c r="F32" s="43"/>
      <c r="G32" s="15"/>
      <c r="H32" s="69"/>
      <c r="J32" s="10"/>
      <c r="K32" s="28"/>
      <c r="L32" s="28"/>
      <c r="M32" s="28"/>
      <c r="N32" s="72"/>
    </row>
    <row r="33" spans="1:14" ht="15.75" thickBot="1">
      <c r="A33" s="70" t="s">
        <v>30</v>
      </c>
      <c r="B33" s="38">
        <f>IF(SUM(B12:B31)=0,"",SUM(B12:B31))</f>
        <v>771602</v>
      </c>
      <c r="C33" s="151">
        <f>IF(OR(B33="",B33=0),"",(D33/B33)*10)</f>
        <v>20.40728380693674</v>
      </c>
      <c r="D33" s="38">
        <f>IF(SUM(D12:D31)=0,"",SUM(D12:D31))</f>
        <v>1574630.1</v>
      </c>
      <c r="E33" s="84">
        <f>IF(SUM(E12:E31)=0,"",SUM(E12:E31))</f>
        <v>1583798.24</v>
      </c>
      <c r="F33" s="44">
        <f>IF(SUM(F12:F31)=0,"",SUM(F12:F31))</f>
        <v>1406995</v>
      </c>
      <c r="G33" s="39">
        <f>IF(SUM(G12:G31)=0,"",SUM(G12:G31))</f>
        <v>1470952.9340000001</v>
      </c>
      <c r="H33" s="71">
        <f>IF(OR(F33=0,F33=""),"",(F33/G33)-1)</f>
        <v>-0.043480612140374686</v>
      </c>
      <c r="J33" s="29" t="s">
        <v>30</v>
      </c>
      <c r="K33" s="30">
        <f>IF(SUM(K12:K31)=0,"",SUM(K12:K31))</f>
        <v>680487</v>
      </c>
      <c r="L33" s="30">
        <f>IF(OR(K33="",K33=0),"",(M33/K33)*10)</f>
        <v>23.274481951896213</v>
      </c>
      <c r="M33" s="33">
        <f>IF(SUM(M12:M31)=0,"",SUM(M12:M31))</f>
        <v>1583798.24</v>
      </c>
      <c r="N33" s="73">
        <f>IF(SUM(N12:N31)=0,"",SUM(N12:N31))</f>
        <v>1470952.9340000001</v>
      </c>
    </row>
    <row r="34" spans="1:8" ht="12.75" thickTop="1">
      <c r="A34" s="40" t="s">
        <v>59</v>
      </c>
      <c r="B34" s="11"/>
      <c r="C34" s="11"/>
      <c r="D34" s="11"/>
      <c r="E34" s="11"/>
      <c r="F34" s="11"/>
      <c r="G34" s="12"/>
      <c r="H34" s="13"/>
    </row>
    <row r="35" spans="1:8" ht="12">
      <c r="A35" s="41" t="s">
        <v>31</v>
      </c>
      <c r="B35" s="34">
        <f>K33</f>
        <v>680487</v>
      </c>
      <c r="C35" s="34">
        <f>(D35/B35)*10</f>
        <v>23.274481951896213</v>
      </c>
      <c r="D35" s="34">
        <f>M33</f>
        <v>1583798.24</v>
      </c>
      <c r="F35" s="34">
        <f>$G$33</f>
        <v>1470952.9340000001</v>
      </c>
      <c r="G35" s="12"/>
      <c r="H35" s="13"/>
    </row>
    <row r="36" spans="1:8" ht="12">
      <c r="A36" s="41" t="s">
        <v>32</v>
      </c>
      <c r="B36" s="35"/>
      <c r="C36" s="36"/>
      <c r="D36" s="35"/>
      <c r="F36" s="35"/>
      <c r="G36" s="12"/>
      <c r="H36" s="13"/>
    </row>
    <row r="37" spans="1:8" ht="12">
      <c r="A37" s="41" t="s">
        <v>33</v>
      </c>
      <c r="B37" s="37">
        <f>IF(OR(B33="",B33=0),"",(B33/B35)-1)</f>
        <v>0.13389675335458273</v>
      </c>
      <c r="C37" s="37">
        <f>IF(OR(C33="",C33=0),"",(C33/C35)-1)</f>
        <v>-0.12319063216467763</v>
      </c>
      <c r="D37" s="37">
        <f>IF(OR(D33="",D33=0),"",(D33/D35)-1)</f>
        <v>-0.005788704500643949</v>
      </c>
      <c r="F37" s="37">
        <f>IF(OR(F33="",F33=0),"",(F33/F35)-1)</f>
        <v>-0.043480612140374686</v>
      </c>
      <c r="G37" s="12"/>
      <c r="H37" s="13"/>
    </row>
    <row r="38" ht="11.25" thickBot="1"/>
    <row r="39" spans="1:7" ht="12.75">
      <c r="A39" s="127" t="s">
        <v>0</v>
      </c>
      <c r="B39" s="95" t="s">
        <v>3</v>
      </c>
      <c r="C39" s="96" t="s">
        <v>3</v>
      </c>
      <c r="D39" s="97" t="s">
        <v>3</v>
      </c>
      <c r="E39" s="97" t="s">
        <v>3</v>
      </c>
      <c r="F39" s="98" t="s">
        <v>47</v>
      </c>
      <c r="G39" s="128" t="s">
        <v>48</v>
      </c>
    </row>
    <row r="40" spans="1:7" ht="12">
      <c r="A40" s="129"/>
      <c r="B40" s="99" t="s">
        <v>49</v>
      </c>
      <c r="C40" s="100" t="s">
        <v>49</v>
      </c>
      <c r="D40" s="101" t="s">
        <v>49</v>
      </c>
      <c r="E40" s="101" t="s">
        <v>49</v>
      </c>
      <c r="F40" s="102" t="s">
        <v>50</v>
      </c>
      <c r="G40" s="130" t="s">
        <v>51</v>
      </c>
    </row>
    <row r="41" spans="1:7" ht="12.75">
      <c r="A41" s="129"/>
      <c r="B41" s="103" t="s">
        <v>56</v>
      </c>
      <c r="C41" s="104" t="s">
        <v>57</v>
      </c>
      <c r="D41" s="105" t="s">
        <v>56</v>
      </c>
      <c r="E41" s="105" t="s">
        <v>57</v>
      </c>
      <c r="F41" s="102" t="s">
        <v>52</v>
      </c>
      <c r="G41" s="130" t="s">
        <v>13</v>
      </c>
    </row>
    <row r="42" spans="1:8" ht="12">
      <c r="A42" s="145"/>
      <c r="B42" s="106" t="s">
        <v>53</v>
      </c>
      <c r="C42" s="107" t="s">
        <v>53</v>
      </c>
      <c r="D42" s="108" t="s">
        <v>54</v>
      </c>
      <c r="E42" s="108" t="s">
        <v>54</v>
      </c>
      <c r="F42" s="109" t="s">
        <v>49</v>
      </c>
      <c r="G42" s="131"/>
      <c r="H42" s="138"/>
    </row>
    <row r="43" spans="1:7" ht="12">
      <c r="A43" s="129" t="s">
        <v>14</v>
      </c>
      <c r="B43" s="110">
        <f>'[1]TO'!$AI168</f>
        <v>92016.69999999998</v>
      </c>
      <c r="C43" s="111">
        <f>'[2]TO'!$AD168</f>
        <v>112226.83300000001</v>
      </c>
      <c r="D43" s="112">
        <f>IF(OR(F12="",F12=0),"",B43/F12)</f>
        <v>0.7024175572519082</v>
      </c>
      <c r="E43" s="113">
        <f>IF(OR(G12="",G12=0),"",C43/G12)</f>
        <v>0.8519349090001488</v>
      </c>
      <c r="F43" s="114">
        <f aca="true" t="shared" si="6" ref="F43:F64">IF(OR(D43="",D43=0),"",(D43-E43)*100)</f>
        <v>-14.951735174824055</v>
      </c>
      <c r="G43" s="132">
        <f>IF(D12="","",(F12/D12))</f>
        <v>0.9222104892643436</v>
      </c>
    </row>
    <row r="44" spans="1:7" ht="12">
      <c r="A44" s="129" t="s">
        <v>39</v>
      </c>
      <c r="B44" s="111">
        <f>'[1]TO'!$AI169</f>
        <v>23075.7</v>
      </c>
      <c r="C44" s="111">
        <f>'[2]TO'!$AD169</f>
        <v>23281.962</v>
      </c>
      <c r="D44" s="113">
        <f>IF(OR(F13="",F13=0),"",B44/F13)</f>
        <v>0.7957137931034483</v>
      </c>
      <c r="E44" s="113">
        <f>IF(OR(G13="",G13=0),"",C44/G13)</f>
        <v>0.8765411828762232</v>
      </c>
      <c r="F44" s="114">
        <f t="shared" si="6"/>
        <v>-8.082738977277494</v>
      </c>
      <c r="G44" s="132">
        <f>IF(D13="","",(F13/D13))</f>
        <v>0.926695213139899</v>
      </c>
    </row>
    <row r="45" spans="1:7" ht="12">
      <c r="A45" s="129" t="s">
        <v>15</v>
      </c>
      <c r="B45" s="111">
        <f>'[1]TO'!$AI170</f>
        <v>43145</v>
      </c>
      <c r="C45" s="111">
        <f>'[2]TO'!$AD170</f>
        <v>69217.084</v>
      </c>
      <c r="D45" s="113">
        <f aca="true" t="shared" si="7" ref="D45:E61">IF(OR(F14="",F14=0),"",B45/F14)</f>
        <v>0.9179787234042553</v>
      </c>
      <c r="E45" s="115">
        <f t="shared" si="7"/>
        <v>0.9301595825732353</v>
      </c>
      <c r="F45" s="114">
        <f t="shared" si="6"/>
        <v>-1.218085916897993</v>
      </c>
      <c r="G45" s="132">
        <f>IF(D14="","",(F14/D14))</f>
        <v>0.912621359223301</v>
      </c>
    </row>
    <row r="46" spans="1:7" ht="12">
      <c r="A46" s="129" t="s">
        <v>36</v>
      </c>
      <c r="B46" s="111">
        <f>'[1]TO'!$AI171</f>
        <v>5244.400000000001</v>
      </c>
      <c r="C46" s="111">
        <f>'[2]TO'!$AD171</f>
        <v>9802.577000000001</v>
      </c>
      <c r="D46" s="113">
        <f t="shared" si="7"/>
        <v>0.8740666666666668</v>
      </c>
      <c r="E46" s="115">
        <f t="shared" si="7"/>
        <v>0.8242987314182116</v>
      </c>
      <c r="F46" s="114">
        <f t="shared" si="6"/>
        <v>4.9767935248455135</v>
      </c>
      <c r="G46" s="132">
        <f>IF(D15="","",(F15/D15))</f>
        <v>0.6535947712418301</v>
      </c>
    </row>
    <row r="47" spans="1:7" ht="12">
      <c r="A47" s="129" t="s">
        <v>16</v>
      </c>
      <c r="B47" s="111">
        <f>'[1]TO'!$AI172</f>
        <v>6.7</v>
      </c>
      <c r="C47" s="111">
        <f>'[2]TO'!$AD172</f>
        <v>59</v>
      </c>
      <c r="D47" s="113">
        <f t="shared" si="7"/>
      </c>
      <c r="E47" s="115">
        <f t="shared" si="7"/>
        <v>1</v>
      </c>
      <c r="F47" s="114">
        <f t="shared" si="6"/>
      </c>
      <c r="G47" s="132"/>
    </row>
    <row r="48" spans="1:7" ht="12">
      <c r="A48" s="129" t="s">
        <v>17</v>
      </c>
      <c r="B48" s="111">
        <f>'[1]TO'!$AI173</f>
        <v>1692.3999999999999</v>
      </c>
      <c r="C48" s="111">
        <f>'[2]TO'!$AD173</f>
        <v>2111.2870000000003</v>
      </c>
      <c r="D48" s="113">
        <f t="shared" si="7"/>
        <v>0.8462</v>
      </c>
      <c r="E48" s="115">
        <f t="shared" si="7"/>
        <v>0.9257801520598767</v>
      </c>
      <c r="F48" s="114">
        <f t="shared" si="6"/>
        <v>-7.958015205987678</v>
      </c>
      <c r="G48" s="132">
        <f aca="true" t="shared" si="8" ref="G48:G62">IF(D17="","",(F17/D17))</f>
        <v>0.7142857142857143</v>
      </c>
    </row>
    <row r="49" spans="1:7" ht="12">
      <c r="A49" s="129" t="s">
        <v>18</v>
      </c>
      <c r="B49" s="111">
        <f>'[1]TO'!$AI174</f>
        <v>33493.200000000004</v>
      </c>
      <c r="C49" s="111">
        <f>'[2]TO'!$AD174</f>
        <v>52637.12799999999</v>
      </c>
      <c r="D49" s="113">
        <f t="shared" si="7"/>
        <v>0.9303666666666668</v>
      </c>
      <c r="E49" s="115">
        <f t="shared" si="7"/>
        <v>0.9390828631165838</v>
      </c>
      <c r="F49" s="114">
        <f t="shared" si="6"/>
        <v>-0.8716196449917057</v>
      </c>
      <c r="G49" s="132">
        <f t="shared" si="8"/>
        <v>0.9120851279452749</v>
      </c>
    </row>
    <row r="50" spans="1:7" ht="12">
      <c r="A50" s="129" t="s">
        <v>20</v>
      </c>
      <c r="B50" s="111">
        <f>'[1]TO'!$AI175</f>
        <v>12716.900000000001</v>
      </c>
      <c r="C50" s="111">
        <f>'[2]TO'!$AD175</f>
        <v>11837.355</v>
      </c>
      <c r="D50" s="113">
        <f t="shared" si="7"/>
        <v>0.9782230769230771</v>
      </c>
      <c r="E50" s="115">
        <f t="shared" si="7"/>
        <v>0.9847791010468527</v>
      </c>
      <c r="F50" s="114">
        <f t="shared" si="6"/>
        <v>-0.655602412377565</v>
      </c>
      <c r="G50" s="132">
        <f t="shared" si="8"/>
        <v>0.8524590163934426</v>
      </c>
    </row>
    <row r="51" spans="1:7" ht="12">
      <c r="A51" s="129" t="s">
        <v>34</v>
      </c>
      <c r="B51" s="111">
        <f>'[1]TO'!$AI176</f>
        <v>29643.9</v>
      </c>
      <c r="C51" s="111">
        <f>'[2]TO'!$AD176</f>
        <v>52747.15600000001</v>
      </c>
      <c r="D51" s="113">
        <f t="shared" si="7"/>
        <v>0.9024018264840183</v>
      </c>
      <c r="E51" s="115">
        <f t="shared" si="7"/>
        <v>0.9642032094251697</v>
      </c>
      <c r="F51" s="114">
        <f t="shared" si="6"/>
        <v>-6.1801382941151335</v>
      </c>
      <c r="G51" s="132">
        <f t="shared" si="8"/>
        <v>0.9509060383257106</v>
      </c>
    </row>
    <row r="52" spans="1:7" ht="12">
      <c r="A52" s="129" t="s">
        <v>21</v>
      </c>
      <c r="B52" s="111">
        <f>'[1]TO'!$AI177</f>
        <v>35962.7</v>
      </c>
      <c r="C52" s="111">
        <f>'[2]TO'!$AD177</f>
        <v>23513.759</v>
      </c>
      <c r="D52" s="113">
        <f t="shared" si="7"/>
        <v>0.946386842105263</v>
      </c>
      <c r="E52" s="115">
        <f t="shared" si="7"/>
        <v>0.9658653826010513</v>
      </c>
      <c r="F52" s="114">
        <f t="shared" si="6"/>
        <v>-1.9478540495788232</v>
      </c>
      <c r="G52" s="132">
        <f t="shared" si="8"/>
        <v>0.9047619047619048</v>
      </c>
    </row>
    <row r="53" spans="1:7" ht="12">
      <c r="A53" s="129" t="s">
        <v>37</v>
      </c>
      <c r="B53" s="111">
        <f>'[1]TO'!$AI178</f>
        <v>903.6000000000001</v>
      </c>
      <c r="C53" s="111">
        <f>'[2]TO'!$AD178</f>
        <v>1421.2759999999998</v>
      </c>
      <c r="D53" s="113">
        <f t="shared" si="7"/>
        <v>0.6950769230769231</v>
      </c>
      <c r="E53" s="115">
        <f t="shared" si="7"/>
        <v>0.9734927149487389</v>
      </c>
      <c r="F53" s="114">
        <f t="shared" si="6"/>
        <v>-27.841579187181576</v>
      </c>
      <c r="G53" s="132">
        <f t="shared" si="8"/>
        <v>0.896551724137931</v>
      </c>
    </row>
    <row r="54" spans="1:7" ht="12">
      <c r="A54" s="129" t="s">
        <v>22</v>
      </c>
      <c r="B54" s="111">
        <f>'[1]TO'!$AI179</f>
        <v>206.9</v>
      </c>
      <c r="C54" s="111">
        <f>'[2]TO'!$AD179</f>
        <v>264.425</v>
      </c>
      <c r="D54" s="113">
        <f t="shared" si="7"/>
        <v>0.8444897959183674</v>
      </c>
      <c r="E54" s="115">
        <f t="shared" si="7"/>
        <v>0.9590171366397678</v>
      </c>
      <c r="F54" s="114">
        <f t="shared" si="6"/>
        <v>-11.452734072140046</v>
      </c>
      <c r="G54" s="132">
        <f t="shared" si="8"/>
        <v>0.6841664339569952</v>
      </c>
    </row>
    <row r="55" spans="1:7" ht="12">
      <c r="A55" s="129" t="s">
        <v>23</v>
      </c>
      <c r="B55" s="111">
        <f>'[1]TO'!$AI180</f>
        <v>68483.2</v>
      </c>
      <c r="C55" s="111">
        <f>'[2]TO'!$AD180</f>
        <v>61362.258</v>
      </c>
      <c r="D55" s="113">
        <f t="shared" si="7"/>
        <v>0.7871632183908046</v>
      </c>
      <c r="E55" s="115">
        <f t="shared" si="7"/>
        <v>0.8543211472999426</v>
      </c>
      <c r="F55" s="114">
        <f t="shared" si="6"/>
        <v>-6.7157928909137965</v>
      </c>
      <c r="G55" s="132">
        <f t="shared" si="8"/>
        <v>0.9275547737086198</v>
      </c>
    </row>
    <row r="56" spans="1:7" ht="12">
      <c r="A56" s="129" t="s">
        <v>24</v>
      </c>
      <c r="B56" s="111">
        <f>'[1]TO'!$AI181</f>
        <v>156064.4</v>
      </c>
      <c r="C56" s="111">
        <f>'[2]TO'!$AD181</f>
        <v>125975.23</v>
      </c>
      <c r="D56" s="113">
        <f t="shared" si="7"/>
        <v>0.7191907834101382</v>
      </c>
      <c r="E56" s="115">
        <f t="shared" si="7"/>
        <v>0.8085465411632716</v>
      </c>
      <c r="F56" s="114">
        <f t="shared" si="6"/>
        <v>-8.935575775313342</v>
      </c>
      <c r="G56" s="132">
        <f t="shared" si="8"/>
        <v>0.8803245436105477</v>
      </c>
    </row>
    <row r="57" spans="1:7" ht="12">
      <c r="A57" s="129" t="s">
        <v>25</v>
      </c>
      <c r="B57" s="111">
        <f>'[1]TO'!$AI182</f>
        <v>7169.000000000001</v>
      </c>
      <c r="C57" s="111">
        <f>'[2]TO'!$AD182</f>
        <v>8374.648</v>
      </c>
      <c r="D57" s="113">
        <f t="shared" si="7"/>
        <v>0.8961250000000001</v>
      </c>
      <c r="E57" s="115">
        <f t="shared" si="7"/>
        <v>0.9343254818058822</v>
      </c>
      <c r="F57" s="114">
        <f t="shared" si="6"/>
        <v>-3.820048180588209</v>
      </c>
      <c r="G57" s="132">
        <f t="shared" si="8"/>
        <v>0.8359456635318704</v>
      </c>
    </row>
    <row r="58" spans="1:7" ht="12">
      <c r="A58" s="129" t="s">
        <v>26</v>
      </c>
      <c r="B58" s="111">
        <f>'[1]TO'!$AI183</f>
        <v>301923.2</v>
      </c>
      <c r="C58" s="111">
        <f>'[2]TO'!$AD183</f>
        <v>307471.847</v>
      </c>
      <c r="D58" s="113">
        <f t="shared" si="7"/>
        <v>0.8271868493150685</v>
      </c>
      <c r="E58" s="115">
        <f t="shared" si="7"/>
        <v>0.891704785026412</v>
      </c>
      <c r="F58" s="114">
        <f t="shared" si="6"/>
        <v>-6.451793571134356</v>
      </c>
      <c r="G58" s="132">
        <f t="shared" si="8"/>
        <v>0.9334656382347526</v>
      </c>
    </row>
    <row r="59" spans="1:7" ht="12">
      <c r="A59" s="129" t="s">
        <v>27</v>
      </c>
      <c r="B59" s="111">
        <f>'[1]TO'!$AI184</f>
        <v>247.10000000000002</v>
      </c>
      <c r="C59" s="111">
        <f>'[2]TO'!$AD184</f>
        <v>131.876</v>
      </c>
      <c r="D59" s="113">
        <f t="shared" si="7"/>
        <v>0.7060000000000001</v>
      </c>
      <c r="E59" s="115">
        <f t="shared" si="7"/>
        <v>0.5927650622988547</v>
      </c>
      <c r="F59" s="114">
        <f t="shared" si="6"/>
        <v>11.323493770114535</v>
      </c>
      <c r="G59" s="132">
        <f>IF(D28="","",(F28/D28))</f>
        <v>0.4666666666666667</v>
      </c>
    </row>
    <row r="60" spans="1:7" ht="12">
      <c r="A60" s="129" t="s">
        <v>38</v>
      </c>
      <c r="B60" s="111">
        <f>'[1]TO'!$AI185</f>
        <v>1899</v>
      </c>
      <c r="C60" s="111">
        <f>'[2]TO'!$AD185</f>
        <v>2105.643</v>
      </c>
      <c r="D60" s="113">
        <f t="shared" si="7"/>
        <v>0.643728813559322</v>
      </c>
      <c r="E60" s="115">
        <f t="shared" si="7"/>
        <v>0.7452068281861932</v>
      </c>
      <c r="F60" s="114">
        <f t="shared" si="6"/>
        <v>-10.147801462687124</v>
      </c>
      <c r="G60" s="132">
        <f>IF(D29="","",(F29/D29))</f>
        <v>0.6892523364485982</v>
      </c>
    </row>
    <row r="61" spans="1:7" ht="12">
      <c r="A61" s="129" t="s">
        <v>28</v>
      </c>
      <c r="B61" s="111">
        <f>'[1]TO'!$AI186</f>
        <v>259854</v>
      </c>
      <c r="C61" s="111">
        <f>'[2]TO'!$AD186</f>
        <v>383556.15699999995</v>
      </c>
      <c r="D61" s="113">
        <f t="shared" si="7"/>
        <v>0.74244</v>
      </c>
      <c r="E61" s="115">
        <f t="shared" si="7"/>
        <v>0.86510491966365</v>
      </c>
      <c r="F61" s="114">
        <f t="shared" si="6"/>
        <v>-12.266491966365</v>
      </c>
      <c r="G61" s="132">
        <f t="shared" si="8"/>
        <v>0.855294025649046</v>
      </c>
    </row>
    <row r="62" spans="1:7" ht="12">
      <c r="A62" s="129" t="s">
        <v>29</v>
      </c>
      <c r="B62" s="111">
        <f>'[1]TO'!$AI187</f>
        <v>37176</v>
      </c>
      <c r="C62" s="111">
        <f>'[2]TO'!$AD187</f>
        <v>44879.173</v>
      </c>
      <c r="D62" s="113">
        <f>IF(OR(F31="",F31=0),"",B62/F31)</f>
        <v>0.9224813895781637</v>
      </c>
      <c r="E62" s="115">
        <f>IF(OR(G31="",G31=0),"",C62/G31)</f>
        <v>0.948067364553998</v>
      </c>
      <c r="F62" s="114">
        <f t="shared" si="6"/>
        <v>-2.558597497583426</v>
      </c>
      <c r="G62" s="132">
        <f t="shared" si="8"/>
        <v>0.8124181030138091</v>
      </c>
    </row>
    <row r="63" spans="1:7" ht="12">
      <c r="A63" s="129"/>
      <c r="B63" s="111"/>
      <c r="C63" s="111"/>
      <c r="D63" s="116"/>
      <c r="E63" s="113">
        <f>IF(OR(G32="",G32=0),"",C63/G32)</f>
      </c>
      <c r="F63" s="114"/>
      <c r="G63" s="132"/>
    </row>
    <row r="64" spans="1:7" ht="12.75" thickBot="1">
      <c r="A64" s="133" t="s">
        <v>30</v>
      </c>
      <c r="B64" s="117">
        <f>IF(SUM(B43:B62)=0,"",SUM(B43:B62))</f>
        <v>1110924</v>
      </c>
      <c r="C64" s="117">
        <f>IF(SUM(C43:C62)=0,"",SUM(C43:C62))</f>
        <v>1292976.6739999999</v>
      </c>
      <c r="D64" s="118">
        <f>IF(OR(F33="",F33=0),"",B64/F33)</f>
        <v>0.7895721022462766</v>
      </c>
      <c r="E64" s="119">
        <f>IF(OR(G33="",G33=0),"",C64/G33)</f>
        <v>0.8790061490845769</v>
      </c>
      <c r="F64" s="120">
        <f t="shared" si="6"/>
        <v>-8.943404683830025</v>
      </c>
      <c r="G64" s="134">
        <f>IF(D33="","",(F33/D33))</f>
        <v>0.8935400129846368</v>
      </c>
    </row>
  </sheetData>
  <mergeCells count="1">
    <mergeCell ref="B8:E8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4">
      <selection activeCell="H37" sqref="H37"/>
    </sheetView>
  </sheetViews>
  <sheetFormatPr defaultColWidth="12" defaultRowHeight="11.25"/>
  <cols>
    <col min="1" max="1" width="30.5" style="1" customWidth="1"/>
    <col min="2" max="2" width="16.16015625" style="2" customWidth="1"/>
    <col min="3" max="3" width="16.16015625" style="3" customWidth="1"/>
    <col min="4" max="6" width="16.16015625" style="2" customWidth="1"/>
    <col min="7" max="7" width="16.16015625" style="4" customWidth="1"/>
    <col min="8" max="8" width="16.16015625" style="5" customWidth="1"/>
    <col min="9" max="9" width="16.16015625" style="1" customWidth="1"/>
    <col min="10" max="10" width="27.83203125" style="1" customWidth="1"/>
    <col min="11" max="16384" width="16.16015625" style="1" customWidth="1"/>
  </cols>
  <sheetData>
    <row r="1" ht="12">
      <c r="A1" s="45" t="s">
        <v>35</v>
      </c>
    </row>
    <row r="2" spans="1:4" ht="12.75">
      <c r="A2" s="135"/>
      <c r="B2" s="136"/>
      <c r="D2" s="7"/>
    </row>
    <row r="3" ht="15" customHeight="1" hidden="1"/>
    <row r="4" spans="1:4" s="6" customFormat="1" ht="15" customHeight="1" thickBot="1">
      <c r="A4" s="14"/>
      <c r="C4" s="7"/>
      <c r="D4" s="8"/>
    </row>
    <row r="5" spans="1:8" ht="30">
      <c r="A5" s="46" t="s">
        <v>60</v>
      </c>
      <c r="B5" s="46"/>
      <c r="C5" s="47"/>
      <c r="D5" s="48"/>
      <c r="E5" s="48"/>
      <c r="F5" s="48"/>
      <c r="G5" s="48"/>
      <c r="H5" s="49"/>
    </row>
    <row r="6" spans="1:7" ht="15" customHeight="1">
      <c r="A6" s="50"/>
      <c r="B6"/>
      <c r="C6"/>
      <c r="D6"/>
      <c r="E6"/>
      <c r="F6"/>
      <c r="G6"/>
    </row>
    <row r="7" ht="11.25" thickBot="1"/>
    <row r="8" spans="1:14" ht="16.5" thickTop="1">
      <c r="A8" s="53" t="s">
        <v>0</v>
      </c>
      <c r="B8" s="152" t="s">
        <v>1</v>
      </c>
      <c r="C8" s="153"/>
      <c r="D8" s="153"/>
      <c r="E8" s="154"/>
      <c r="F8" s="54" t="s">
        <v>43</v>
      </c>
      <c r="G8" s="54" t="s">
        <v>42</v>
      </c>
      <c r="H8" s="55"/>
      <c r="J8" s="17" t="s">
        <v>0</v>
      </c>
      <c r="K8" s="20"/>
      <c r="L8" s="21" t="s">
        <v>1</v>
      </c>
      <c r="M8" s="31"/>
      <c r="N8" s="121" t="s">
        <v>42</v>
      </c>
    </row>
    <row r="9" spans="1:14" ht="12.75">
      <c r="A9" s="56"/>
      <c r="B9" s="75" t="s">
        <v>43</v>
      </c>
      <c r="C9" s="76" t="s">
        <v>43</v>
      </c>
      <c r="D9" s="76" t="s">
        <v>43</v>
      </c>
      <c r="E9" s="77" t="s">
        <v>44</v>
      </c>
      <c r="F9" s="58" t="s">
        <v>3</v>
      </c>
      <c r="G9" s="58" t="s">
        <v>3</v>
      </c>
      <c r="H9" s="59" t="s">
        <v>2</v>
      </c>
      <c r="J9" s="10" t="s">
        <v>45</v>
      </c>
      <c r="K9" s="22"/>
      <c r="L9" s="23"/>
      <c r="M9" s="32"/>
      <c r="N9" s="122" t="s">
        <v>3</v>
      </c>
    </row>
    <row r="10" spans="1:14" ht="12" customHeight="1">
      <c r="A10" s="56"/>
      <c r="B10" s="78" t="s">
        <v>4</v>
      </c>
      <c r="C10" s="79" t="s">
        <v>5</v>
      </c>
      <c r="D10" s="57" t="s">
        <v>6</v>
      </c>
      <c r="E10" s="80" t="s">
        <v>6</v>
      </c>
      <c r="F10" s="32" t="s">
        <v>7</v>
      </c>
      <c r="G10" s="32" t="s">
        <v>7</v>
      </c>
      <c r="H10" s="60" t="s">
        <v>13</v>
      </c>
      <c r="I10" s="52"/>
      <c r="J10" s="10" t="s">
        <v>46</v>
      </c>
      <c r="K10" s="24" t="s">
        <v>4</v>
      </c>
      <c r="L10" s="25" t="s">
        <v>5</v>
      </c>
      <c r="M10" s="24" t="s">
        <v>6</v>
      </c>
      <c r="N10" s="123" t="s">
        <v>7</v>
      </c>
    </row>
    <row r="11" spans="1:14" ht="12">
      <c r="A11" s="61"/>
      <c r="B11" s="81" t="s">
        <v>8</v>
      </c>
      <c r="C11" s="27" t="s">
        <v>9</v>
      </c>
      <c r="D11" s="62" t="s">
        <v>10</v>
      </c>
      <c r="E11" s="82" t="s">
        <v>10</v>
      </c>
      <c r="F11" s="26" t="s">
        <v>11</v>
      </c>
      <c r="G11" s="26" t="s">
        <v>12</v>
      </c>
      <c r="H11" s="63"/>
      <c r="J11" s="18"/>
      <c r="K11" s="26" t="s">
        <v>8</v>
      </c>
      <c r="L11" s="27" t="s">
        <v>9</v>
      </c>
      <c r="M11" s="26" t="s">
        <v>10</v>
      </c>
      <c r="N11" s="124" t="s">
        <v>12</v>
      </c>
    </row>
    <row r="12" spans="1:14" ht="13.5" customHeight="1">
      <c r="A12" s="64" t="s">
        <v>14</v>
      </c>
      <c r="B12" s="65">
        <f>IF(ISERROR('[23]Récolte_N'!$F$25)=TRUE,"",'[23]Récolte_N'!$F$25)</f>
        <v>6500</v>
      </c>
      <c r="C12" s="65">
        <f aca="true" t="shared" si="0" ref="C12:C31">IF(OR(B12="",B12=0),"",(D12/B12)*10)</f>
        <v>24.33846153846154</v>
      </c>
      <c r="D12" s="66">
        <f>IF(ISERROR('[23]Récolte_N'!$H$25)=TRUE,"",'[23]Récolte_N'!$H$25)</f>
        <v>15820</v>
      </c>
      <c r="E12" s="66">
        <f>M12</f>
        <v>15610</v>
      </c>
      <c r="F12" s="42">
        <f>IF(ISERROR('[23]Récolte_N'!$I$25)=TRUE,"",'[23]Récolte_N'!$I$25)</f>
        <v>8000</v>
      </c>
      <c r="G12" s="42">
        <f>N12</f>
        <v>9173.973999999998</v>
      </c>
      <c r="H12" s="67">
        <f>IF(OR(G12=0,G12=""),"",(F12/G12)-1)</f>
        <v>-0.1279678795688759</v>
      </c>
      <c r="I12" s="51"/>
      <c r="J12" s="19" t="s">
        <v>14</v>
      </c>
      <c r="K12" s="65">
        <f>IF(ISERROR('[3]Récolte_N'!$F$25)=TRUE,"",'[3]Récolte_N'!$F$25)</f>
        <v>6050</v>
      </c>
      <c r="L12" s="65">
        <f aca="true" t="shared" si="1" ref="L12:L19">IF(OR(K12="",K12=0),"",(M12/K12)*10)</f>
        <v>25.801652892561982</v>
      </c>
      <c r="M12" s="66">
        <f>IF(ISERROR('[3]Récolte_N'!$H$25)=TRUE,"",'[3]Récolte_N'!$H$25)</f>
        <v>15610</v>
      </c>
      <c r="N12" s="125">
        <f>'[2]SJ'!$AI168</f>
        <v>9173.973999999998</v>
      </c>
    </row>
    <row r="13" spans="1:14" ht="13.5" customHeight="1">
      <c r="A13" s="68" t="s">
        <v>39</v>
      </c>
      <c r="B13" s="65">
        <f>IF(ISERROR('[24]Récolte_N'!$F$25)=TRUE,"",'[24]Récolte_N'!$F$25)</f>
        <v>240</v>
      </c>
      <c r="C13" s="65">
        <f t="shared" si="0"/>
        <v>25.5</v>
      </c>
      <c r="D13" s="66">
        <f>IF(ISERROR('[24]Récolte_N'!$H$25)=TRUE,"",'[24]Récolte_N'!$H$25)</f>
        <v>612</v>
      </c>
      <c r="E13" s="66">
        <f>M13</f>
        <v>595</v>
      </c>
      <c r="F13" s="42">
        <f>IF(ISERROR('[24]Récolte_N'!$I$25)=TRUE,"",'[24]Récolte_N'!$I$25)</f>
        <v>500</v>
      </c>
      <c r="G13" s="42">
        <f>N13</f>
        <v>331.6</v>
      </c>
      <c r="H13" s="67">
        <f>IF(OR(G13=0,G13=""),"",(F13/G13)-1)</f>
        <v>0.5078407720144751</v>
      </c>
      <c r="I13" s="51"/>
      <c r="J13" s="85" t="s">
        <v>39</v>
      </c>
      <c r="K13" s="65">
        <f>IF(ISERROR('[4]Récolte_N'!$F$25)=TRUE,"",'[4]Récolte_N'!$F$25)</f>
        <v>255</v>
      </c>
      <c r="L13" s="65">
        <f t="shared" si="1"/>
        <v>23.333333333333336</v>
      </c>
      <c r="M13" s="66">
        <f>IF(ISERROR('[4]Récolte_N'!$H$25)=TRUE,"",'[4]Récolte_N'!$H$25)</f>
        <v>595</v>
      </c>
      <c r="N13" s="125">
        <f>'[2]SJ'!$AI169</f>
        <v>331.6</v>
      </c>
    </row>
    <row r="14" spans="1:14" ht="13.5" customHeight="1">
      <c r="A14" s="68" t="s">
        <v>15</v>
      </c>
      <c r="B14" s="65">
        <f>IF(ISERROR('[25]Récolte_N'!$F$25)=TRUE,"",'[25]Récolte_N'!$F$25)</f>
        <v>7590</v>
      </c>
      <c r="C14" s="65">
        <f t="shared" si="0"/>
        <v>29.43083003952569</v>
      </c>
      <c r="D14" s="66">
        <f>IF(ISERROR('[25]Récolte_N'!$H$25)=TRUE,"",'[25]Récolte_N'!$H$25)</f>
        <v>22338</v>
      </c>
      <c r="E14" s="86">
        <f>M14</f>
        <v>16980</v>
      </c>
      <c r="F14" s="42">
        <f>IF(ISERROR('[25]Récolte_N'!$I$25)=TRUE,"",'[25]Récolte_N'!$I$25)</f>
        <v>18000</v>
      </c>
      <c r="G14" s="87">
        <f>N14</f>
        <v>14935.711</v>
      </c>
      <c r="H14" s="67">
        <f aca="true" t="shared" si="2" ref="H14:H31">IF(OR(G14=0,G14=""),"",(F14/G14)-1)</f>
        <v>0.20516525795122842</v>
      </c>
      <c r="I14" s="51"/>
      <c r="J14" s="10" t="s">
        <v>15</v>
      </c>
      <c r="K14" s="65">
        <f>IF(ISERROR('[5]Récolte_N'!$F$25)=TRUE,"",'[5]Récolte_N'!$F$25)</f>
        <v>5660</v>
      </c>
      <c r="L14" s="65">
        <f t="shared" si="1"/>
        <v>30</v>
      </c>
      <c r="M14" s="66">
        <f>IF(ISERROR('[5]Récolte_N'!$H$25)=TRUE,"",'[5]Récolte_N'!$H$25)</f>
        <v>16980</v>
      </c>
      <c r="N14" s="125">
        <f>'[2]SJ'!$AI170</f>
        <v>14935.711</v>
      </c>
    </row>
    <row r="15" spans="1:14" ht="13.5" customHeight="1">
      <c r="A15" s="68" t="s">
        <v>36</v>
      </c>
      <c r="B15" s="65">
        <f>IF(ISERROR('[26]Récolte_N'!$F$25)=TRUE,"",'[26]Récolte_N'!$F$25)</f>
        <v>6300</v>
      </c>
      <c r="C15" s="65">
        <f t="shared" si="0"/>
        <v>30</v>
      </c>
      <c r="D15" s="66">
        <f>IF(ISERROR('[26]Récolte_N'!$H$25)=TRUE,"",'[26]Récolte_N'!$H$25)</f>
        <v>18900</v>
      </c>
      <c r="E15" s="86">
        <f aca="true" t="shared" si="3" ref="E15:E30">M15</f>
        <v>13833.4</v>
      </c>
      <c r="F15" s="42">
        <f>IF(ISERROR('[26]Récolte_N'!$I$25)=TRUE,"",'[26]Récolte_N'!$I$25)</f>
        <v>14000</v>
      </c>
      <c r="G15" s="87">
        <f aca="true" t="shared" si="4" ref="G15:G29">N15</f>
        <v>11966.991000000005</v>
      </c>
      <c r="H15" s="67">
        <f t="shared" si="2"/>
        <v>0.1698847270796806</v>
      </c>
      <c r="I15" s="51"/>
      <c r="J15" s="10" t="s">
        <v>36</v>
      </c>
      <c r="K15" s="65">
        <f>IF(ISERROR('[6]Récolte_N'!$F$25)=TRUE,"",'[6]Récolte_N'!$F$25)</f>
        <v>4820</v>
      </c>
      <c r="L15" s="65">
        <f t="shared" si="1"/>
        <v>28.700000000000003</v>
      </c>
      <c r="M15" s="66">
        <f>IF(ISERROR('[6]Récolte_N'!$H$25)=TRUE,"",'[6]Récolte_N'!$H$25)</f>
        <v>13833.4</v>
      </c>
      <c r="N15" s="125">
        <f>'[2]SJ'!$AI171</f>
        <v>11966.991000000005</v>
      </c>
    </row>
    <row r="16" spans="1:14" ht="13.5" customHeight="1">
      <c r="A16" s="68" t="s">
        <v>16</v>
      </c>
      <c r="B16" s="65">
        <f>IF(ISERROR('[27]Récolte_N'!$F$25)=TRUE,"",'[27]Récolte_N'!$F$25)</f>
      </c>
      <c r="C16" s="65">
        <f t="shared" si="0"/>
      </c>
      <c r="D16" s="66">
        <f>IF(ISERROR('[27]Récolte_N'!$H$25)=TRUE,"",'[27]Récolte_N'!$H$25)</f>
      </c>
      <c r="E16" s="86">
        <f t="shared" si="3"/>
      </c>
      <c r="F16" s="42">
        <f>IF(ISERROR('[27]Récolte_N'!$I$25)=TRUE,"",'[27]Récolte_N'!$I$25)</f>
      </c>
      <c r="G16" s="87">
        <f t="shared" si="4"/>
        <v>0</v>
      </c>
      <c r="H16" s="67">
        <f t="shared" si="2"/>
      </c>
      <c r="I16" s="51"/>
      <c r="J16" s="10" t="s">
        <v>16</v>
      </c>
      <c r="K16" s="65">
        <f>IF(ISERROR('[7]Récolte_N'!$F$25)=TRUE,"",'[7]Récolte_N'!$F$25)</f>
      </c>
      <c r="L16" s="65">
        <f t="shared" si="1"/>
      </c>
      <c r="M16" s="66">
        <f>IF(ISERROR('[7]Récolte_N'!$H$25)=TRUE,"",'[7]Récolte_N'!$H$25)</f>
      </c>
      <c r="N16" s="125">
        <f>'[2]SJ'!$AI172</f>
        <v>0</v>
      </c>
    </row>
    <row r="17" spans="1:14" ht="13.5" customHeight="1">
      <c r="A17" s="68" t="s">
        <v>17</v>
      </c>
      <c r="B17" s="65">
        <f>IF(ISERROR('[39]Récolte_N'!$F$25)=TRUE,"",'[39]Récolte_N'!$F$25)</f>
      </c>
      <c r="C17" s="65">
        <f t="shared" si="0"/>
      </c>
      <c r="D17" s="66">
        <f>IF(ISERROR('[39]Récolte_N'!$H$25)=TRUE,"",'[39]Récolte_N'!$H$25)</f>
      </c>
      <c r="E17" s="86">
        <f t="shared" si="3"/>
      </c>
      <c r="F17" s="42">
        <f>IF(ISERROR('[39]Récolte_N'!$I$25)=TRUE,"",'[39]Récolte_N'!$I$25)</f>
      </c>
      <c r="G17" s="87">
        <f t="shared" si="4"/>
        <v>0</v>
      </c>
      <c r="H17" s="67">
        <f t="shared" si="2"/>
      </c>
      <c r="I17" s="51"/>
      <c r="J17" s="10" t="s">
        <v>17</v>
      </c>
      <c r="K17" s="65">
        <f>IF(ISERROR('[8]Récolte_N'!$F$25)=TRUE,"",'[8]Récolte_N'!$F$25)</f>
      </c>
      <c r="L17" s="65">
        <f t="shared" si="1"/>
      </c>
      <c r="M17" s="66">
        <f>IF(ISERROR('[8]Récolte_N'!$H$25)=TRUE,"",'[8]Récolte_N'!$H$25)</f>
      </c>
      <c r="N17" s="125">
        <f>'[2]SJ'!$AI173</f>
        <v>0</v>
      </c>
    </row>
    <row r="18" spans="1:14" ht="13.5" customHeight="1">
      <c r="A18" s="68" t="s">
        <v>18</v>
      </c>
      <c r="B18" s="65">
        <f>IF(ISERROR('[28]Récolte_N'!$F$25)=TRUE,"",'[28]Récolte_N'!$F$25)</f>
        <v>3465</v>
      </c>
      <c r="C18" s="65">
        <f t="shared" si="0"/>
        <v>33.76623376623377</v>
      </c>
      <c r="D18" s="66">
        <f>IF(ISERROR('[28]Récolte_N'!$H$25)=TRUE,"",'[28]Récolte_N'!$H$25)</f>
        <v>11700</v>
      </c>
      <c r="E18" s="86">
        <f t="shared" si="3"/>
        <v>12780</v>
      </c>
      <c r="F18" s="42">
        <f>IF(ISERROR('[28]Récolte_N'!$I$25)=TRUE,"",'[28]Récolte_N'!$I$25)</f>
        <v>11700</v>
      </c>
      <c r="G18" s="87">
        <f t="shared" si="4"/>
        <v>12228.818000000001</v>
      </c>
      <c r="H18" s="67">
        <f t="shared" si="2"/>
        <v>-0.0432435906724592</v>
      </c>
      <c r="I18" s="51"/>
      <c r="J18" s="10" t="s">
        <v>18</v>
      </c>
      <c r="K18" s="65">
        <f>IF(ISERROR('[9]Récolte_N'!$F$25)=TRUE,"",'[9]Récolte_N'!$F$25)</f>
        <v>4340</v>
      </c>
      <c r="L18" s="65">
        <f t="shared" si="1"/>
        <v>29.44700460829493</v>
      </c>
      <c r="M18" s="66">
        <f>IF(ISERROR('[9]Récolte_N'!$H$25)=TRUE,"",'[9]Récolte_N'!$H$25)</f>
        <v>12780</v>
      </c>
      <c r="N18" s="125">
        <f>'[2]SJ'!$AI174</f>
        <v>12228.818000000001</v>
      </c>
    </row>
    <row r="19" spans="1:14" ht="13.5" customHeight="1">
      <c r="A19" s="68" t="s">
        <v>20</v>
      </c>
      <c r="B19" s="65">
        <f>IF(ISERROR('[29]Récolte_N'!$F$25)=TRUE,"",'[29]Récolte_N'!$F$25)</f>
        <v>350</v>
      </c>
      <c r="C19" s="65">
        <f t="shared" si="0"/>
        <v>27.714285714285715</v>
      </c>
      <c r="D19" s="66">
        <f>IF(ISERROR('[29]Récolte_N'!$H$25)=TRUE,"",'[29]Récolte_N'!$H$25)</f>
        <v>970</v>
      </c>
      <c r="E19" s="86">
        <f t="shared" si="3"/>
        <v>770</v>
      </c>
      <c r="F19" s="42">
        <f>IF(ISERROR('[29]Récolte_N'!$I$25)=TRUE,"",'[29]Récolte_N'!$I$25)</f>
        <v>1080</v>
      </c>
      <c r="G19" s="87">
        <f t="shared" si="4"/>
        <v>734.1440000000001</v>
      </c>
      <c r="H19" s="67">
        <f>IF(OR(G19=0,G19=""),"",(F19/G19)-1)</f>
        <v>0.4711010373986573</v>
      </c>
      <c r="I19" s="51"/>
      <c r="J19" s="10" t="s">
        <v>20</v>
      </c>
      <c r="K19" s="65">
        <f>IF(ISERROR('[10]Récolte_N'!$F$25)=TRUE,"",'[10]Récolte_N'!$F$25)</f>
        <v>290</v>
      </c>
      <c r="L19" s="65">
        <f t="shared" si="1"/>
        <v>26.551724137931036</v>
      </c>
      <c r="M19" s="66">
        <f>IF(ISERROR('[10]Récolte_N'!$H$25)=TRUE,"",'[10]Récolte_N'!$H$25)</f>
        <v>770</v>
      </c>
      <c r="N19" s="125">
        <f>'[2]SJ'!$AI175</f>
        <v>734.1440000000001</v>
      </c>
    </row>
    <row r="20" spans="1:14" ht="13.5" customHeight="1">
      <c r="A20" s="68" t="s">
        <v>34</v>
      </c>
      <c r="B20" s="65">
        <f>IF(ISERROR('[40]Récolte_N'!$F$25)=TRUE,"",'[40]Récolte_N'!$F$25)</f>
      </c>
      <c r="C20" s="65">
        <f>IF(OR(B20="",B20=0),"",(D20/B20)*10)</f>
      </c>
      <c r="D20" s="66">
        <f>IF(ISERROR('[40]Récolte_N'!$H$25)=TRUE,"",'[40]Récolte_N'!$H$25)</f>
      </c>
      <c r="E20" s="86">
        <f t="shared" si="3"/>
      </c>
      <c r="F20" s="42">
        <f>IF(ISERROR('[40]Récolte_N'!$I$25)=TRUE,"",'[40]Récolte_N'!$I$25)</f>
      </c>
      <c r="G20" s="87">
        <f t="shared" si="4"/>
        <v>242.95</v>
      </c>
      <c r="H20" s="67" t="e">
        <f t="shared" si="2"/>
        <v>#VALUE!</v>
      </c>
      <c r="I20" s="51"/>
      <c r="J20" s="10" t="s">
        <v>34</v>
      </c>
      <c r="K20" s="65">
        <f>IF(ISERROR('[11]Récolte_N'!$F$25)=TRUE,"",'[11]Récolte_N'!$F$25)</f>
      </c>
      <c r="L20" s="65">
        <f>IF(OR(K20="",K20=0),"",(M20/K20)*10)</f>
      </c>
      <c r="M20" s="66">
        <f>IF(ISERROR('[11]Récolte_N'!$H$25)=TRUE,"",'[11]Récolte_N'!$H$25)</f>
      </c>
      <c r="N20" s="125">
        <f>'[2]SJ'!$AI176</f>
        <v>242.95</v>
      </c>
    </row>
    <row r="21" spans="1:14" ht="13.5" customHeight="1">
      <c r="A21" s="68" t="s">
        <v>21</v>
      </c>
      <c r="B21" s="65">
        <f>IF(ISERROR('[30]Récolte_N'!$F$25)=TRUE,"",'[30]Récolte_N'!$F$25)</f>
        <v>40</v>
      </c>
      <c r="C21" s="65">
        <f>IF(OR(B21="",B21=0),"",(D21/B21)*10)</f>
        <v>20</v>
      </c>
      <c r="D21" s="66">
        <f>IF(ISERROR('[30]Récolte_N'!$H$25)=TRUE,"",'[30]Récolte_N'!$H$25)</f>
        <v>80</v>
      </c>
      <c r="E21" s="86">
        <f t="shared" si="3"/>
      </c>
      <c r="F21" s="42">
        <f>IF(ISERROR('[30]Récolte_N'!$I$25)=TRUE,"",'[30]Récolte_N'!$I$25)</f>
      </c>
      <c r="G21" s="87">
        <f t="shared" si="4"/>
        <v>85.835</v>
      </c>
      <c r="H21" s="67" t="e">
        <f t="shared" si="2"/>
        <v>#VALUE!</v>
      </c>
      <c r="I21" s="51"/>
      <c r="J21" s="10" t="s">
        <v>21</v>
      </c>
      <c r="K21" s="65">
        <f>IF(ISERROR('[12]Récolte_N'!$F$25)=TRUE,"",'[12]Récolte_N'!$F$25)</f>
        <v>0</v>
      </c>
      <c r="L21" s="65">
        <f>IF(OR(K21="",K21=0),"",(M21/K21)*10)</f>
      </c>
      <c r="M21" s="66">
        <f>IF(ISERROR('[12]Récolte_N'!$H$25)=TRUE,"",'[12]Récolte_N'!$H$25)</f>
      </c>
      <c r="N21" s="125">
        <f>'[2]SJ'!$AI177</f>
        <v>85.835</v>
      </c>
    </row>
    <row r="22" spans="1:14" ht="13.5" customHeight="1">
      <c r="A22" s="68" t="s">
        <v>37</v>
      </c>
      <c r="B22" s="65">
        <f>IF(ISERROR('[31]Récolte_N'!$F$25)=TRUE,"",'[31]Récolte_N'!$F$25)</f>
        <v>1500</v>
      </c>
      <c r="C22" s="65">
        <f>IF(OR(B22="",B22=0),"",(D22/B22)*10)</f>
        <v>33</v>
      </c>
      <c r="D22" s="66">
        <f>IF(ISERROR('[31]Récolte_N'!$H$25)=TRUE,"",'[31]Récolte_N'!$H$25)</f>
        <v>4950</v>
      </c>
      <c r="E22" s="86">
        <f t="shared" si="3"/>
        <v>5600</v>
      </c>
      <c r="F22" s="42">
        <f>IF(ISERROR('[31]Récolte_N'!$I$25)=TRUE,"",'[31]Récolte_N'!$I$25)</f>
        <v>4800</v>
      </c>
      <c r="G22" s="87">
        <f t="shared" si="4"/>
        <v>5142.634</v>
      </c>
      <c r="H22" s="67">
        <f t="shared" si="2"/>
        <v>-0.0666261686132048</v>
      </c>
      <c r="I22" s="51"/>
      <c r="J22" s="10" t="s">
        <v>37</v>
      </c>
      <c r="K22" s="65">
        <f>IF(ISERROR('[13]Récolte_N'!$F$25)=TRUE,"",'[13]Récolte_N'!$F$25)</f>
        <v>1600</v>
      </c>
      <c r="L22" s="65">
        <f>IF(OR(K22="",K22=0),"",(M22/K22)*10)</f>
        <v>35</v>
      </c>
      <c r="M22" s="66">
        <f>IF(ISERROR('[13]Récolte_N'!$H$25)=TRUE,"",'[13]Récolte_N'!$H$25)</f>
        <v>5600</v>
      </c>
      <c r="N22" s="125">
        <f>'[2]SJ'!$AI178</f>
        <v>5142.634</v>
      </c>
    </row>
    <row r="23" spans="1:14" ht="13.5" customHeight="1">
      <c r="A23" s="68" t="s">
        <v>22</v>
      </c>
      <c r="B23" s="65">
        <f>IF(ISERROR('[41]Récolte_N'!$F$25)=TRUE,"",'[41]Récolte_N'!$F$25)</f>
        <v>2</v>
      </c>
      <c r="C23" s="65">
        <f t="shared" si="0"/>
        <v>28</v>
      </c>
      <c r="D23" s="66">
        <f>IF(ISERROR('[41]Récolte_N'!$H$25)=TRUE,"",'[41]Récolte_N'!$H$25)</f>
        <v>5.6</v>
      </c>
      <c r="E23" s="86">
        <f t="shared" si="3"/>
        <v>0</v>
      </c>
      <c r="F23" s="42">
        <f>IF(ISERROR('[41]Récolte_N'!$I$25)=TRUE,"",'[41]Récolte_N'!$I$25)</f>
        <v>0</v>
      </c>
      <c r="G23" s="87">
        <f t="shared" si="4"/>
        <v>18.86</v>
      </c>
      <c r="H23" s="67">
        <f t="shared" si="2"/>
        <v>-1</v>
      </c>
      <c r="I23" s="51"/>
      <c r="J23" s="10" t="s">
        <v>22</v>
      </c>
      <c r="K23" s="65">
        <f>IF(ISERROR('[14]Récolte_N'!$F$25)=TRUE,"",'[14]Récolte_N'!$F$25)</f>
        <v>0</v>
      </c>
      <c r="L23" s="65">
        <f aca="true" t="shared" si="5" ref="L23:L31">IF(OR(K23="",K23=0),"",(M23/K23)*10)</f>
      </c>
      <c r="M23" s="66">
        <f>IF(ISERROR('[14]Récolte_N'!$H$25)=TRUE,"",'[14]Récolte_N'!$H$25)</f>
        <v>0</v>
      </c>
      <c r="N23" s="125">
        <f>'[2]SJ'!$AI179</f>
        <v>18.86</v>
      </c>
    </row>
    <row r="24" spans="1:14" ht="13.5" customHeight="1">
      <c r="A24" s="68" t="s">
        <v>23</v>
      </c>
      <c r="B24" s="65">
        <f>IF(ISERROR('[32]Récolte_N'!$F$25)=TRUE,"",'[32]Récolte_N'!$F$25)</f>
        <v>95</v>
      </c>
      <c r="C24" s="65">
        <f t="shared" si="0"/>
        <v>17.894736842105264</v>
      </c>
      <c r="D24" s="66">
        <f>IF(ISERROR('[32]Récolte_N'!$H$25)=TRUE,"",'[32]Récolte_N'!$H$25)</f>
        <v>170</v>
      </c>
      <c r="E24" s="86">
        <f t="shared" si="3"/>
        <v>125</v>
      </c>
      <c r="F24" s="42">
        <f>IF(ISERROR('[32]Récolte_N'!$I$25)=TRUE,"",'[32]Récolte_N'!$I$25)</f>
        <v>50</v>
      </c>
      <c r="G24" s="87">
        <f t="shared" si="4"/>
        <v>1.6</v>
      </c>
      <c r="H24" s="67">
        <f t="shared" si="2"/>
        <v>30.25</v>
      </c>
      <c r="I24" s="51"/>
      <c r="J24" s="10" t="s">
        <v>23</v>
      </c>
      <c r="K24" s="65">
        <f>IF(ISERROR('[15]Récolte_N'!$F$25)=TRUE,"",'[15]Récolte_N'!$F$25)</f>
        <v>70</v>
      </c>
      <c r="L24" s="65">
        <f t="shared" si="5"/>
        <v>17.857142857142858</v>
      </c>
      <c r="M24" s="66">
        <f>IF(ISERROR('[15]Récolte_N'!$H$25)=TRUE,"",'[15]Récolte_N'!$H$25)</f>
        <v>125</v>
      </c>
      <c r="N24" s="125">
        <f>'[2]SJ'!$AI180</f>
        <v>1.6</v>
      </c>
    </row>
    <row r="25" spans="1:14" ht="13.5" customHeight="1">
      <c r="A25" s="68" t="s">
        <v>24</v>
      </c>
      <c r="B25" s="65">
        <f>IF(ISERROR('[33]Récolte_N'!$F$25)=TRUE,"",'[33]Récolte_N'!$F$25)</f>
        <v>300</v>
      </c>
      <c r="C25" s="65">
        <f t="shared" si="0"/>
        <v>25</v>
      </c>
      <c r="D25" s="66">
        <f>IF(ISERROR('[33]Récolte_N'!$H$25)=TRUE,"",'[33]Récolte_N'!$H$25)</f>
        <v>750</v>
      </c>
      <c r="E25" s="86">
        <f t="shared" si="3"/>
        <v>900</v>
      </c>
      <c r="F25" s="42">
        <f>IF(ISERROR('[33]Récolte_N'!$I$25)=TRUE,"",'[33]Récolte_N'!$I$25)</f>
        <v>400</v>
      </c>
      <c r="G25" s="87">
        <f t="shared" si="4"/>
        <v>266.828</v>
      </c>
      <c r="H25" s="67">
        <f t="shared" si="2"/>
        <v>0.4990930487055334</v>
      </c>
      <c r="I25" s="51"/>
      <c r="J25" s="10" t="s">
        <v>24</v>
      </c>
      <c r="K25" s="65">
        <f>IF(ISERROR('[16]Récolte_N'!$F$25)=TRUE,"",'[16]Récolte_N'!$F$25)</f>
        <v>350</v>
      </c>
      <c r="L25" s="65">
        <f t="shared" si="5"/>
        <v>25.714285714285715</v>
      </c>
      <c r="M25" s="66">
        <f>IF(ISERROR('[16]Récolte_N'!$H$25)=TRUE,"",'[16]Récolte_N'!$H$25)</f>
        <v>900</v>
      </c>
      <c r="N25" s="125">
        <f>'[2]SJ'!$AI181</f>
        <v>266.828</v>
      </c>
    </row>
    <row r="26" spans="1:14" ht="13.5" customHeight="1">
      <c r="A26" s="68" t="s">
        <v>25</v>
      </c>
      <c r="B26" s="65">
        <f>IF(ISERROR('[34]Récolte_N'!$F$25)=TRUE,"",'[34]Récolte_N'!$F$25)</f>
      </c>
      <c r="C26" s="65">
        <f t="shared" si="0"/>
      </c>
      <c r="D26" s="66">
        <f>IF(ISERROR('[34]Récolte_N'!$H$25)=TRUE,"",'[34]Récolte_N'!$H$25)</f>
      </c>
      <c r="E26" s="86">
        <f t="shared" si="3"/>
      </c>
      <c r="F26" s="42">
        <f>IF(ISERROR('[34]Récolte_N'!$I$25)=TRUE,"",'[34]Récolte_N'!$I$25)</f>
      </c>
      <c r="G26" s="87">
        <f t="shared" si="4"/>
        <v>23.25</v>
      </c>
      <c r="H26" s="67" t="e">
        <f t="shared" si="2"/>
        <v>#VALUE!</v>
      </c>
      <c r="I26" s="51"/>
      <c r="J26" s="10" t="s">
        <v>25</v>
      </c>
      <c r="K26" s="65">
        <f>IF(ISERROR('[17]Récolte_N'!$F$25)=TRUE,"",'[17]Récolte_N'!$F$25)</f>
      </c>
      <c r="L26" s="65">
        <f t="shared" si="5"/>
      </c>
      <c r="M26" s="66">
        <f>IF(ISERROR('[17]Récolte_N'!$H$25)=TRUE,"",'[17]Récolte_N'!$H$25)</f>
      </c>
      <c r="N26" s="125">
        <f>'[2]SJ'!$AI182</f>
        <v>23.25</v>
      </c>
    </row>
    <row r="27" spans="1:14" ht="13.5" customHeight="1">
      <c r="A27" s="68" t="s">
        <v>26</v>
      </c>
      <c r="B27" s="65">
        <f>IF(ISERROR('[35]Récolte_N'!$F$25)=TRUE,"",'[35]Récolte_N'!$F$25)</f>
        <v>405</v>
      </c>
      <c r="C27" s="65">
        <f t="shared" si="0"/>
        <v>24.271604938271608</v>
      </c>
      <c r="D27" s="66">
        <f>IF(ISERROR('[35]Récolte_N'!$H$25)=TRUE,"",'[35]Récolte_N'!$H$25)</f>
        <v>983</v>
      </c>
      <c r="E27" s="86">
        <f t="shared" si="3"/>
        <v>900</v>
      </c>
      <c r="F27" s="42">
        <f>IF(ISERROR('[35]Récolte_N'!$I$25)=TRUE,"",'[35]Récolte_N'!$I$25)</f>
        <v>340</v>
      </c>
      <c r="G27" s="87">
        <f t="shared" si="4"/>
        <v>168.6</v>
      </c>
      <c r="H27" s="67">
        <f t="shared" si="2"/>
        <v>1.0166073546856467</v>
      </c>
      <c r="I27" s="51"/>
      <c r="J27" s="10" t="s">
        <v>26</v>
      </c>
      <c r="K27" s="65">
        <f>IF(ISERROR('[18]Récolte_N'!$F$25)=TRUE,"",'[18]Récolte_N'!$F$25)</f>
        <v>360</v>
      </c>
      <c r="L27" s="65">
        <f t="shared" si="5"/>
        <v>25</v>
      </c>
      <c r="M27" s="66">
        <f>IF(ISERROR('[18]Récolte_N'!$H$25)=TRUE,"",'[18]Récolte_N'!$H$25)</f>
        <v>900</v>
      </c>
      <c r="N27" s="125">
        <f>'[2]SJ'!$AI183</f>
        <v>168.6</v>
      </c>
    </row>
    <row r="28" spans="1:14" ht="13.5" customHeight="1">
      <c r="A28" s="68" t="s">
        <v>27</v>
      </c>
      <c r="B28" s="65">
        <f>IF(ISERROR('[36]Récolte_N'!$F$25)=TRUE,"",'[36]Récolte_N'!$F$25)</f>
        <v>0</v>
      </c>
      <c r="C28" s="65">
        <f t="shared" si="0"/>
      </c>
      <c r="D28" s="66">
        <f>IF(ISERROR('[36]Récolte_N'!$H$25)=TRUE,"",'[36]Récolte_N'!$H$25)</f>
        <v>0</v>
      </c>
      <c r="E28" s="86">
        <f t="shared" si="3"/>
        <v>0</v>
      </c>
      <c r="F28" s="42">
        <f>IF(ISERROR('[36]Récolte_N'!$I$25)=TRUE,"",'[36]Récolte_N'!$I$25)</f>
      </c>
      <c r="G28" s="87">
        <f t="shared" si="4"/>
        <v>23.4</v>
      </c>
      <c r="H28" s="67" t="e">
        <f t="shared" si="2"/>
        <v>#VALUE!</v>
      </c>
      <c r="I28" s="51"/>
      <c r="J28" s="10" t="s">
        <v>27</v>
      </c>
      <c r="K28" s="65">
        <f>IF(ISERROR('[19]Récolte_N'!$F$25)=TRUE,"",'[19]Récolte_N'!$F$25)</f>
        <v>0</v>
      </c>
      <c r="L28" s="65">
        <f t="shared" si="5"/>
      </c>
      <c r="M28" s="66">
        <f>IF(ISERROR('[19]Récolte_N'!$H$25)=TRUE,"",'[19]Récolte_N'!$H$25)</f>
        <v>0</v>
      </c>
      <c r="N28" s="125">
        <f>'[2]SJ'!$AI184</f>
        <v>23.4</v>
      </c>
    </row>
    <row r="29" spans="1:14" ht="12.75">
      <c r="A29" s="68" t="s">
        <v>38</v>
      </c>
      <c r="B29" s="65">
        <f>IF(ISERROR('[37]Récolte_N'!$F$25)=TRUE,"",'[37]Récolte_N'!$F$25)</f>
        <v>0</v>
      </c>
      <c r="C29" s="65">
        <f t="shared" si="0"/>
      </c>
      <c r="D29" s="66">
        <f>IF(ISERROR('[37]Récolte_N'!$H$25)=TRUE,"",'[37]Récolte_N'!$H$25)</f>
        <v>0</v>
      </c>
      <c r="E29" s="86">
        <f t="shared" si="3"/>
        <v>0</v>
      </c>
      <c r="F29" s="42">
        <f>IF(ISERROR('[37]Récolte_N'!$I$25)=TRUE,"",'[37]Récolte_N'!$I$25)</f>
        <v>0</v>
      </c>
      <c r="G29" s="87">
        <f t="shared" si="4"/>
        <v>0</v>
      </c>
      <c r="H29" s="67">
        <f t="shared" si="2"/>
      </c>
      <c r="J29" s="10" t="s">
        <v>38</v>
      </c>
      <c r="K29" s="65">
        <f>IF(ISERROR('[20]Récolte_N'!$F$25)=TRUE,"",'[20]Récolte_N'!$F$25)</f>
        <v>0</v>
      </c>
      <c r="L29" s="65">
        <f t="shared" si="5"/>
      </c>
      <c r="M29" s="66">
        <f>IF(ISERROR('[20]Récolte_N'!$H$25)=TRUE,"",'[20]Récolte_N'!$H$25)</f>
        <v>0</v>
      </c>
      <c r="N29" s="125">
        <f>'[2]SJ'!$AI185</f>
        <v>0</v>
      </c>
    </row>
    <row r="30" spans="1:14" ht="12.75">
      <c r="A30" s="68" t="s">
        <v>28</v>
      </c>
      <c r="B30" s="65">
        <f>IF(ISERROR('[38]Récolte_N'!$F$25)=TRUE,"",'[38]Récolte_N'!$F$25)</f>
        <v>14935</v>
      </c>
      <c r="C30" s="65">
        <f t="shared" si="0"/>
        <v>22.50150652828925</v>
      </c>
      <c r="D30" s="66">
        <f>IF(ISERROR('[38]Récolte_N'!$H$25)=TRUE,"",'[38]Récolte_N'!$H$25)</f>
        <v>33606</v>
      </c>
      <c r="E30" s="86">
        <f t="shared" si="3"/>
        <v>34949</v>
      </c>
      <c r="F30" s="42">
        <f>IF(ISERROR('[38]Récolte_N'!$I$25)=TRUE,"",'[38]Récolte_N'!$I$25)</f>
        <v>25000</v>
      </c>
      <c r="G30" s="42">
        <f>N30</f>
        <v>31247.246</v>
      </c>
      <c r="H30" s="67">
        <f t="shared" si="2"/>
        <v>-0.19992949138621685</v>
      </c>
      <c r="I30"/>
      <c r="J30" s="10" t="s">
        <v>28</v>
      </c>
      <c r="K30" s="65">
        <f>IF(ISERROR('[21]Récolte_N'!$F$25)=TRUE,"",'[21]Récolte_N'!$F$25)</f>
        <v>13366</v>
      </c>
      <c r="L30" s="65">
        <f t="shared" si="5"/>
        <v>26.147688163998204</v>
      </c>
      <c r="M30" s="66">
        <f>IF(ISERROR('[21]Récolte_N'!$H$25)=TRUE,"",'[21]Récolte_N'!$H$25)</f>
        <v>34949</v>
      </c>
      <c r="N30" s="125">
        <f>'[2]SJ'!$AI186</f>
        <v>31247.246</v>
      </c>
    </row>
    <row r="31" spans="1:14" ht="12.75">
      <c r="A31" s="68" t="s">
        <v>29</v>
      </c>
      <c r="B31" s="65">
        <f>IF(ISERROR('[42]Récolte_N'!$F$25)=TRUE,"",'[42]Récolte_N'!$F$25)</f>
        <v>200</v>
      </c>
      <c r="C31" s="65">
        <f t="shared" si="0"/>
        <v>23</v>
      </c>
      <c r="D31" s="66">
        <f>IF(ISERROR('[42]Récolte_N'!$H$25)=TRUE,"",'[42]Récolte_N'!$H$25)</f>
        <v>460</v>
      </c>
      <c r="E31" s="66">
        <f>M31</f>
        <v>420</v>
      </c>
      <c r="F31" s="42">
        <f>IF(ISERROR('[42]Récolte_N'!$I$25)=TRUE,"",'[42]Récolte_N'!$I$25)</f>
        <v>400</v>
      </c>
      <c r="G31" s="42">
        <f>N31</f>
        <v>461.225</v>
      </c>
      <c r="H31" s="67">
        <f t="shared" si="2"/>
        <v>-0.13274432218548438</v>
      </c>
      <c r="J31" s="10" t="s">
        <v>29</v>
      </c>
      <c r="K31" s="65">
        <f>IF(ISERROR('[22]Récolte_N'!$F$25)=TRUE,"",'[22]Récolte_N'!$F$25)</f>
        <v>150</v>
      </c>
      <c r="L31" s="65">
        <f t="shared" si="5"/>
        <v>28</v>
      </c>
      <c r="M31" s="66">
        <f>IF(ISERROR('[22]Récolte_N'!$H$25)=TRUE,"",'[22]Récolte_N'!$H$25)</f>
        <v>420</v>
      </c>
      <c r="N31" s="125">
        <f>'[2]SJ'!$AI187</f>
        <v>461.225</v>
      </c>
    </row>
    <row r="32" spans="1:14" ht="12.75">
      <c r="A32" s="56"/>
      <c r="B32" s="16"/>
      <c r="C32" s="16"/>
      <c r="D32" s="9"/>
      <c r="E32" s="83"/>
      <c r="F32" s="43"/>
      <c r="G32" s="15"/>
      <c r="H32" s="69"/>
      <c r="J32" s="10"/>
      <c r="K32" s="28"/>
      <c r="L32" s="28"/>
      <c r="M32" s="28"/>
      <c r="N32" s="143"/>
    </row>
    <row r="33" spans="1:14" ht="15.75" thickBot="1">
      <c r="A33" s="70" t="s">
        <v>30</v>
      </c>
      <c r="B33" s="38">
        <f>IF(SUM(B12:B31)=0,"",SUM(B12:B31))</f>
        <v>41922</v>
      </c>
      <c r="C33" s="151">
        <f>IF(OR(B33="",B33=0),"",(D33/B33)*10)</f>
        <v>26.55994465912886</v>
      </c>
      <c r="D33" s="38">
        <f>IF(SUM(D12:D31)=0,"",SUM(D12:D31))</f>
        <v>111344.6</v>
      </c>
      <c r="E33" s="84">
        <f>IF(SUM(E12:E31)=0,"",SUM(E12:E31))</f>
        <v>103462.4</v>
      </c>
      <c r="F33" s="44">
        <f>IF(SUM(F12:F31)=0,"",SUM(F12:F31))</f>
        <v>84270</v>
      </c>
      <c r="G33" s="39">
        <f>IF(SUM(G12:G31)=0,"",SUM(G12:G31))</f>
        <v>87053.666</v>
      </c>
      <c r="H33" s="71">
        <f>IF(OR(F33=0,F33=""),"",(F33/G33)-1)</f>
        <v>-0.03197643623647051</v>
      </c>
      <c r="J33" s="29" t="s">
        <v>30</v>
      </c>
      <c r="K33" s="30">
        <f>IF(SUM(K12:K31)=0,"",SUM(K12:K31))</f>
        <v>37311</v>
      </c>
      <c r="L33" s="30">
        <f>IF(OR(K33="",K33=0),"",(M33/K33)*10)</f>
        <v>27.729731178472832</v>
      </c>
      <c r="M33" s="33">
        <f>IF(SUM(M12:M31)=0,"",SUM(M12:M31))</f>
        <v>103462.4</v>
      </c>
      <c r="N33" s="144">
        <f>IF(SUM(N12:N31)=0,"",SUM(N12:N31))</f>
        <v>87053.666</v>
      </c>
    </row>
    <row r="34" spans="1:8" ht="12.75" thickTop="1">
      <c r="A34" s="40"/>
      <c r="B34" s="11"/>
      <c r="C34" s="142"/>
      <c r="D34" s="11"/>
      <c r="E34" s="11"/>
      <c r="F34" s="11"/>
      <c r="G34" s="12"/>
      <c r="H34" s="13"/>
    </row>
    <row r="35" spans="1:8" ht="12">
      <c r="A35" s="41" t="s">
        <v>31</v>
      </c>
      <c r="B35" s="34">
        <f>K33</f>
        <v>37311</v>
      </c>
      <c r="C35" s="34">
        <f>(D35/B35)*10</f>
        <v>27.729731178472832</v>
      </c>
      <c r="D35" s="34">
        <f>M33</f>
        <v>103462.4</v>
      </c>
      <c r="F35" s="34">
        <f>$G$33</f>
        <v>87053.666</v>
      </c>
      <c r="G35" s="12"/>
      <c r="H35" s="13"/>
    </row>
    <row r="36" spans="1:8" ht="12">
      <c r="A36" s="41" t="s">
        <v>32</v>
      </c>
      <c r="B36" s="35"/>
      <c r="C36" s="36"/>
      <c r="D36" s="35"/>
      <c r="E36" s="35"/>
      <c r="F36" s="11"/>
      <c r="G36" s="12"/>
      <c r="H36" s="13"/>
    </row>
    <row r="37" spans="1:8" ht="12">
      <c r="A37" s="41" t="s">
        <v>33</v>
      </c>
      <c r="B37" s="37">
        <f>IF(OR(B33="",B33=0),"",(B33/B35)-1)</f>
        <v>0.12358285760231569</v>
      </c>
      <c r="C37" s="37">
        <f>IF(OR(C33="",C33=0),"",(C33/C35)-1)</f>
        <v>-0.04218528163201607</v>
      </c>
      <c r="D37" s="37">
        <f>IF(OR(D33="",D33=0),"",(D33/D35)-1)</f>
        <v>0.07618419831745649</v>
      </c>
      <c r="E37" s="37"/>
      <c r="F37" s="37">
        <f>IF(OR(F33="",F33=0),"",(F33/F35)-1)</f>
        <v>-0.03197643623647051</v>
      </c>
      <c r="G37" s="12"/>
      <c r="H37" s="13"/>
    </row>
    <row r="38" ht="11.25" thickBot="1"/>
    <row r="39" spans="1:7" ht="12.75">
      <c r="A39" s="127" t="s">
        <v>0</v>
      </c>
      <c r="B39" s="95" t="s">
        <v>3</v>
      </c>
      <c r="C39" s="96" t="s">
        <v>3</v>
      </c>
      <c r="D39" s="97" t="s">
        <v>3</v>
      </c>
      <c r="E39" s="97" t="s">
        <v>3</v>
      </c>
      <c r="F39" s="98" t="s">
        <v>47</v>
      </c>
      <c r="G39" s="128" t="s">
        <v>48</v>
      </c>
    </row>
    <row r="40" spans="1:7" ht="12">
      <c r="A40" s="129"/>
      <c r="B40" s="99" t="s">
        <v>49</v>
      </c>
      <c r="C40" s="100" t="s">
        <v>49</v>
      </c>
      <c r="D40" s="101" t="s">
        <v>49</v>
      </c>
      <c r="E40" s="101" t="s">
        <v>49</v>
      </c>
      <c r="F40" s="102" t="s">
        <v>50</v>
      </c>
      <c r="G40" s="130" t="s">
        <v>51</v>
      </c>
    </row>
    <row r="41" spans="1:7" ht="12.75">
      <c r="A41" s="129"/>
      <c r="B41" s="103" t="s">
        <v>56</v>
      </c>
      <c r="C41" s="104" t="s">
        <v>57</v>
      </c>
      <c r="D41" s="105" t="s">
        <v>56</v>
      </c>
      <c r="E41" s="105" t="s">
        <v>57</v>
      </c>
      <c r="F41" s="102" t="s">
        <v>52</v>
      </c>
      <c r="G41" s="130" t="s">
        <v>13</v>
      </c>
    </row>
    <row r="42" spans="1:7" ht="12">
      <c r="A42" s="145"/>
      <c r="B42" s="106" t="s">
        <v>53</v>
      </c>
      <c r="C42" s="107" t="s">
        <v>53</v>
      </c>
      <c r="D42" s="108" t="s">
        <v>54</v>
      </c>
      <c r="E42" s="108" t="s">
        <v>54</v>
      </c>
      <c r="F42" s="109" t="s">
        <v>49</v>
      </c>
      <c r="G42" s="131"/>
    </row>
    <row r="43" spans="1:7" ht="12">
      <c r="A43" s="129" t="s">
        <v>14</v>
      </c>
      <c r="B43" s="110">
        <f>'[1]SJ'!$AI168</f>
        <v>7926.7</v>
      </c>
      <c r="C43" s="111">
        <f>'[2]SJ'!$AD168</f>
        <v>8474.367999999999</v>
      </c>
      <c r="D43" s="112">
        <f>IF(OR(F12="",F12=0),"",B43/F12)</f>
        <v>0.9908374999999999</v>
      </c>
      <c r="E43" s="113">
        <f>IF(OR(G12="",G12=0),"",C43/G12)</f>
        <v>0.9237401370442079</v>
      </c>
      <c r="F43" s="114">
        <f aca="true" t="shared" si="6" ref="F43:F64">IF(OR(D43="",D43=0),"",(D43-E43)*100)</f>
        <v>6.709736295579205</v>
      </c>
      <c r="G43" s="132">
        <f>IF(D12="","",(F12/D12))</f>
        <v>0.5056890012642224</v>
      </c>
    </row>
    <row r="44" spans="1:7" ht="12">
      <c r="A44" s="129" t="s">
        <v>39</v>
      </c>
      <c r="B44" s="111">
        <f>'[1]SJ'!$AI169</f>
        <v>492.79999999999995</v>
      </c>
      <c r="C44" s="111">
        <f>'[2]SJ'!$AD169</f>
        <v>331.6</v>
      </c>
      <c r="D44" s="113">
        <f>IF(OR(F13="",F13=0),"",B44/F13)</f>
        <v>0.9855999999999999</v>
      </c>
      <c r="E44" s="113">
        <f>IF(OR(G13="",G13=0),"",C44/G13)</f>
        <v>1</v>
      </c>
      <c r="F44" s="114">
        <f t="shared" si="6"/>
        <v>-1.440000000000008</v>
      </c>
      <c r="G44" s="132">
        <f>IF(D13="","",(F13/D13))</f>
        <v>0.8169934640522876</v>
      </c>
    </row>
    <row r="45" spans="1:7" ht="12">
      <c r="A45" s="129" t="s">
        <v>15</v>
      </c>
      <c r="B45" s="111">
        <f>'[1]SJ'!$AI170</f>
        <v>16055.199999999999</v>
      </c>
      <c r="C45" s="111">
        <f>'[2]SJ'!$AD170</f>
        <v>14444.616</v>
      </c>
      <c r="D45" s="113">
        <f aca="true" t="shared" si="7" ref="D45:E61">IF(OR(F14="",F14=0),"",B45/F14)</f>
        <v>0.8919555555555555</v>
      </c>
      <c r="E45" s="115">
        <f t="shared" si="7"/>
        <v>0.9671194093136912</v>
      </c>
      <c r="F45" s="114">
        <f t="shared" si="6"/>
        <v>-7.516385375813572</v>
      </c>
      <c r="G45" s="132">
        <f>IF(D14="","",(F14/D14))</f>
        <v>0.8058017727639001</v>
      </c>
    </row>
    <row r="46" spans="1:7" ht="12">
      <c r="A46" s="129" t="s">
        <v>36</v>
      </c>
      <c r="B46" s="111">
        <f>'[1]SJ'!$AI171</f>
        <v>13385.800000000001</v>
      </c>
      <c r="C46" s="111">
        <f>'[2]SJ'!$AD171</f>
        <v>11813.471000000003</v>
      </c>
      <c r="D46" s="113">
        <f t="shared" si="7"/>
        <v>0.9561285714285715</v>
      </c>
      <c r="E46" s="115">
        <f t="shared" si="7"/>
        <v>0.9871713783356232</v>
      </c>
      <c r="F46" s="114">
        <f t="shared" si="6"/>
        <v>-3.1042806907051634</v>
      </c>
      <c r="G46" s="132">
        <f>IF(D15="","",(F15/D15))</f>
        <v>0.7407407407407407</v>
      </c>
    </row>
    <row r="47" spans="1:7" ht="12">
      <c r="A47" s="129" t="s">
        <v>16</v>
      </c>
      <c r="B47" s="111">
        <f>'[1]SJ'!$AI172</f>
        <v>0</v>
      </c>
      <c r="C47" s="111">
        <f>'[2]SJ'!$AD172</f>
        <v>0</v>
      </c>
      <c r="D47" s="113">
        <f t="shared" si="7"/>
      </c>
      <c r="E47" s="115">
        <f t="shared" si="7"/>
      </c>
      <c r="F47" s="114">
        <f t="shared" si="6"/>
      </c>
      <c r="G47" s="132"/>
    </row>
    <row r="48" spans="1:7" ht="12">
      <c r="A48" s="129" t="s">
        <v>17</v>
      </c>
      <c r="B48" s="111">
        <f>'[1]SJ'!$AI173</f>
        <v>0</v>
      </c>
      <c r="C48" s="111">
        <f>'[2]SJ'!$AD173</f>
        <v>0</v>
      </c>
      <c r="D48" s="113">
        <f t="shared" si="7"/>
      </c>
      <c r="E48" s="115">
        <f t="shared" si="7"/>
      </c>
      <c r="F48" s="114">
        <f t="shared" si="6"/>
      </c>
      <c r="G48" s="132"/>
    </row>
    <row r="49" spans="1:7" ht="12">
      <c r="A49" s="129" t="s">
        <v>18</v>
      </c>
      <c r="B49" s="111">
        <f>'[1]SJ'!$AI174</f>
        <v>11438.7</v>
      </c>
      <c r="C49" s="111">
        <f>'[2]SJ'!$AD174</f>
        <v>12052.953000000001</v>
      </c>
      <c r="D49" s="113">
        <f t="shared" si="7"/>
        <v>0.9776666666666667</v>
      </c>
      <c r="E49" s="115">
        <f t="shared" si="7"/>
        <v>0.985618806331078</v>
      </c>
      <c r="F49" s="114">
        <f t="shared" si="6"/>
        <v>-0.7952139664411328</v>
      </c>
      <c r="G49" s="132">
        <f aca="true" t="shared" si="8" ref="G49:G62">IF(D18="","",(F18/D18))</f>
        <v>1</v>
      </c>
    </row>
    <row r="50" spans="1:7" ht="12">
      <c r="A50" s="129" t="s">
        <v>20</v>
      </c>
      <c r="B50" s="111">
        <f>'[1]SJ'!$AI175</f>
        <v>1068.6</v>
      </c>
      <c r="C50" s="111">
        <f>'[2]SJ'!$AD175</f>
        <v>734.1440000000001</v>
      </c>
      <c r="D50" s="113">
        <f t="shared" si="7"/>
        <v>0.9894444444444443</v>
      </c>
      <c r="E50" s="115">
        <f t="shared" si="7"/>
        <v>1</v>
      </c>
      <c r="F50" s="114">
        <f t="shared" si="6"/>
        <v>-1.0555555555555651</v>
      </c>
      <c r="G50" s="132">
        <f t="shared" si="8"/>
        <v>1.1134020618556701</v>
      </c>
    </row>
    <row r="51" spans="1:7" ht="12">
      <c r="A51" s="129" t="s">
        <v>34</v>
      </c>
      <c r="B51" s="111">
        <f>'[1]SJ'!$AI176</f>
        <v>31.9</v>
      </c>
      <c r="C51" s="111">
        <f>'[2]SJ'!$AD176</f>
        <v>236.05</v>
      </c>
      <c r="D51" s="113">
        <f t="shared" si="7"/>
      </c>
      <c r="E51" s="115">
        <f t="shared" si="7"/>
        <v>0.9715990944638816</v>
      </c>
      <c r="F51" s="114">
        <f t="shared" si="6"/>
      </c>
      <c r="G51" s="132"/>
    </row>
    <row r="52" spans="1:7" ht="12">
      <c r="A52" s="129" t="s">
        <v>21</v>
      </c>
      <c r="B52" s="111">
        <f>'[1]SJ'!$AI177</f>
        <v>18.6</v>
      </c>
      <c r="C52" s="111">
        <f>'[2]SJ'!$AD177</f>
        <v>85.835</v>
      </c>
      <c r="D52" s="113">
        <f t="shared" si="7"/>
      </c>
      <c r="E52" s="115">
        <f t="shared" si="7"/>
        <v>1</v>
      </c>
      <c r="F52" s="114">
        <f t="shared" si="6"/>
      </c>
      <c r="G52" s="132" t="e">
        <f t="shared" si="8"/>
        <v>#VALUE!</v>
      </c>
    </row>
    <row r="53" spans="1:7" ht="12">
      <c r="A53" s="129" t="s">
        <v>37</v>
      </c>
      <c r="B53" s="111">
        <f>'[1]SJ'!$AI178</f>
        <v>4578.3</v>
      </c>
      <c r="C53" s="111">
        <f>'[2]SJ'!$AD178</f>
        <v>5118.921</v>
      </c>
      <c r="D53" s="113">
        <f t="shared" si="7"/>
        <v>0.9538125000000001</v>
      </c>
      <c r="E53" s="115">
        <f t="shared" si="7"/>
        <v>0.9953889388200677</v>
      </c>
      <c r="F53" s="114">
        <f t="shared" si="6"/>
        <v>-4.157643882006767</v>
      </c>
      <c r="G53" s="132">
        <f t="shared" si="8"/>
        <v>0.9696969696969697</v>
      </c>
    </row>
    <row r="54" spans="1:7" ht="12">
      <c r="A54" s="129" t="s">
        <v>22</v>
      </c>
      <c r="B54" s="111">
        <f>'[1]SJ'!$AI179</f>
        <v>0</v>
      </c>
      <c r="C54" s="111">
        <f>'[2]SJ'!$AD179</f>
        <v>18.86</v>
      </c>
      <c r="D54" s="113">
        <f t="shared" si="7"/>
      </c>
      <c r="E54" s="115">
        <f t="shared" si="7"/>
        <v>1</v>
      </c>
      <c r="F54" s="114">
        <f t="shared" si="6"/>
      </c>
      <c r="G54" s="132">
        <f t="shared" si="8"/>
        <v>0</v>
      </c>
    </row>
    <row r="55" spans="1:7" ht="12">
      <c r="A55" s="129" t="s">
        <v>23</v>
      </c>
      <c r="B55" s="111">
        <f>'[1]SJ'!$AI180</f>
        <v>40.3</v>
      </c>
      <c r="C55" s="111">
        <f>'[2]SJ'!$AD180</f>
        <v>1.6</v>
      </c>
      <c r="D55" s="113">
        <f t="shared" si="7"/>
        <v>0.8059999999999999</v>
      </c>
      <c r="E55" s="115">
        <f t="shared" si="7"/>
        <v>1</v>
      </c>
      <c r="F55" s="114">
        <f t="shared" si="6"/>
        <v>-19.400000000000006</v>
      </c>
      <c r="G55" s="132">
        <f t="shared" si="8"/>
        <v>0.29411764705882354</v>
      </c>
    </row>
    <row r="56" spans="1:7" ht="12">
      <c r="A56" s="129" t="s">
        <v>24</v>
      </c>
      <c r="B56" s="111">
        <f>'[1]SJ'!$AI181</f>
        <v>153.3</v>
      </c>
      <c r="C56" s="111">
        <f>'[2]SJ'!$AD181</f>
        <v>254.48199999999997</v>
      </c>
      <c r="D56" s="113">
        <f t="shared" si="7"/>
        <v>0.38325000000000004</v>
      </c>
      <c r="E56" s="115">
        <f t="shared" si="7"/>
        <v>0.9537304930517037</v>
      </c>
      <c r="F56" s="114">
        <f t="shared" si="6"/>
        <v>-57.04804930517036</v>
      </c>
      <c r="G56" s="132">
        <f t="shared" si="8"/>
        <v>0.5333333333333333</v>
      </c>
    </row>
    <row r="57" spans="1:7" ht="12">
      <c r="A57" s="129" t="s">
        <v>25</v>
      </c>
      <c r="B57" s="111">
        <f>'[1]SJ'!$AI182</f>
        <v>23.8</v>
      </c>
      <c r="C57" s="111">
        <f>'[2]SJ'!$AD182</f>
        <v>18.9</v>
      </c>
      <c r="D57" s="113">
        <f t="shared" si="7"/>
      </c>
      <c r="E57" s="115">
        <f t="shared" si="7"/>
        <v>0.8129032258064516</v>
      </c>
      <c r="F57" s="114">
        <f t="shared" si="6"/>
      </c>
      <c r="G57" s="132"/>
    </row>
    <row r="58" spans="1:7" ht="12">
      <c r="A58" s="129" t="s">
        <v>26</v>
      </c>
      <c r="B58" s="111">
        <f>'[1]SJ'!$AI183</f>
        <v>300.8</v>
      </c>
      <c r="C58" s="111">
        <f>'[2]SJ'!$AD183</f>
        <v>168.6</v>
      </c>
      <c r="D58" s="113">
        <f t="shared" si="7"/>
        <v>0.8847058823529412</v>
      </c>
      <c r="E58" s="115">
        <f t="shared" si="7"/>
        <v>1</v>
      </c>
      <c r="F58" s="114">
        <f t="shared" si="6"/>
        <v>-11.529411764705877</v>
      </c>
      <c r="G58" s="132">
        <f t="shared" si="8"/>
        <v>0.34587995930824006</v>
      </c>
    </row>
    <row r="59" spans="1:7" ht="12">
      <c r="A59" s="129" t="s">
        <v>27</v>
      </c>
      <c r="B59" s="111">
        <f>'[1]SJ'!$AI184</f>
        <v>0</v>
      </c>
      <c r="C59" s="111">
        <f>'[2]SJ'!$AD184</f>
        <v>23.4</v>
      </c>
      <c r="D59" s="113">
        <f t="shared" si="7"/>
      </c>
      <c r="E59" s="115">
        <f t="shared" si="7"/>
        <v>1</v>
      </c>
      <c r="F59" s="114">
        <f t="shared" si="6"/>
      </c>
      <c r="G59" s="132"/>
    </row>
    <row r="60" spans="1:7" ht="12">
      <c r="A60" s="129" t="s">
        <v>38</v>
      </c>
      <c r="B60" s="111">
        <f>'[1]SJ'!$AI185</f>
        <v>0</v>
      </c>
      <c r="C60" s="111">
        <f>'[2]SJ'!$AD185</f>
        <v>0</v>
      </c>
      <c r="D60" s="113">
        <f t="shared" si="7"/>
      </c>
      <c r="E60" s="115">
        <f t="shared" si="7"/>
      </c>
      <c r="F60" s="114">
        <f t="shared" si="6"/>
      </c>
      <c r="G60" s="132"/>
    </row>
    <row r="61" spans="1:7" ht="12">
      <c r="A61" s="129" t="s">
        <v>28</v>
      </c>
      <c r="B61" s="111">
        <f>'[1]SJ'!$AI186</f>
        <v>22035.600000000002</v>
      </c>
      <c r="C61" s="111">
        <f>'[2]SJ'!$AD186</f>
        <v>26462.887</v>
      </c>
      <c r="D61" s="113">
        <f t="shared" si="7"/>
        <v>0.8814240000000001</v>
      </c>
      <c r="E61" s="115">
        <f t="shared" si="7"/>
        <v>0.8468870184591627</v>
      </c>
      <c r="F61" s="114">
        <f t="shared" si="6"/>
        <v>3.4536981540837397</v>
      </c>
      <c r="G61" s="132">
        <f t="shared" si="8"/>
        <v>0.7439147771231328</v>
      </c>
    </row>
    <row r="62" spans="1:7" ht="12">
      <c r="A62" s="129" t="s">
        <v>29</v>
      </c>
      <c r="B62" s="111">
        <f>'[1]SJ'!$AI187</f>
        <v>389.90000000000003</v>
      </c>
      <c r="C62" s="111">
        <f>'[2]SJ'!$AD187</f>
        <v>349.125</v>
      </c>
      <c r="D62" s="113">
        <f>IF(OR(F31="",F31=0),"",B62/F31)</f>
        <v>0.9747500000000001</v>
      </c>
      <c r="E62" s="115">
        <f>IF(OR(G31="",G31=0),"",C62/G31)</f>
        <v>0.756951596292482</v>
      </c>
      <c r="F62" s="114">
        <f t="shared" si="6"/>
        <v>21.779840370751813</v>
      </c>
      <c r="G62" s="132">
        <f t="shared" si="8"/>
        <v>0.8695652173913043</v>
      </c>
    </row>
    <row r="63" spans="1:7" ht="12">
      <c r="A63" s="129"/>
      <c r="B63" s="111"/>
      <c r="C63" s="111"/>
      <c r="D63" s="116"/>
      <c r="E63" s="113">
        <f>IF(OR(G32="",G32=0),"",C63/G32)</f>
      </c>
      <c r="F63" s="114"/>
      <c r="G63" s="132"/>
    </row>
    <row r="64" spans="1:7" ht="12.75" thickBot="1">
      <c r="A64" s="133" t="s">
        <v>30</v>
      </c>
      <c r="B64" s="117">
        <f>IF(SUM(B43:B62)=0,"",SUM(B43:B62))</f>
        <v>77940.3</v>
      </c>
      <c r="C64" s="117">
        <f>IF(SUM(C43:C62)=0,"",SUM(C43:C62))</f>
        <v>80589.812</v>
      </c>
      <c r="D64" s="118">
        <f>IF(OR(F33="",F33=0),"",B64/F33)</f>
        <v>0.9248878604485582</v>
      </c>
      <c r="E64" s="119">
        <f>IF(OR(G33="",G33=0),"",C64/G33)</f>
        <v>0.9257486295867197</v>
      </c>
      <c r="F64" s="120">
        <f t="shared" si="6"/>
        <v>-0.08607691381614657</v>
      </c>
      <c r="G64" s="134">
        <f>IF(D33="","",(F33/D33))</f>
        <v>0.7568395773122361</v>
      </c>
    </row>
  </sheetData>
  <mergeCells count="1">
    <mergeCell ref="B8:E8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H42" sqref="H42"/>
    </sheetView>
  </sheetViews>
  <sheetFormatPr defaultColWidth="12" defaultRowHeight="11.25"/>
  <cols>
    <col min="1" max="1" width="26.66015625" style="1" customWidth="1"/>
    <col min="2" max="2" width="14.66015625" style="2" customWidth="1"/>
    <col min="3" max="3" width="14.66015625" style="3" customWidth="1"/>
    <col min="4" max="4" width="14.16015625" style="2" customWidth="1"/>
    <col min="5" max="6" width="14.66015625" style="2" customWidth="1"/>
    <col min="7" max="7" width="16.5" style="4" customWidth="1"/>
    <col min="8" max="8" width="16.5" style="5" customWidth="1"/>
    <col min="9" max="9" width="8.33203125" style="1" customWidth="1"/>
    <col min="10" max="10" width="29.33203125" style="1" customWidth="1"/>
    <col min="11" max="12" width="10.66015625" style="1" customWidth="1"/>
    <col min="13" max="13" width="11.5" style="1" customWidth="1"/>
    <col min="14" max="14" width="13.33203125" style="1" customWidth="1"/>
    <col min="15" max="16384" width="11.5" style="1" customWidth="1"/>
  </cols>
  <sheetData>
    <row r="1" ht="12">
      <c r="A1" s="45" t="s">
        <v>35</v>
      </c>
    </row>
    <row r="2" spans="1:4" ht="12.75">
      <c r="A2" s="135"/>
      <c r="B2" s="146"/>
      <c r="D2" s="7"/>
    </row>
    <row r="3" ht="15" customHeight="1" hidden="1"/>
    <row r="4" spans="1:4" s="6" customFormat="1" ht="15" customHeight="1" thickBot="1">
      <c r="A4" s="14"/>
      <c r="C4" s="7"/>
      <c r="D4" s="8"/>
    </row>
    <row r="5" spans="1:8" ht="30">
      <c r="A5" s="46" t="s">
        <v>61</v>
      </c>
      <c r="B5" s="46"/>
      <c r="C5" s="47"/>
      <c r="D5" s="48"/>
      <c r="E5" s="48"/>
      <c r="F5" s="48"/>
      <c r="G5" s="48"/>
      <c r="H5" s="49"/>
    </row>
    <row r="6" spans="1:7" ht="15" customHeight="1">
      <c r="A6" s="50"/>
      <c r="B6"/>
      <c r="C6"/>
      <c r="D6"/>
      <c r="E6"/>
      <c r="F6"/>
      <c r="G6"/>
    </row>
    <row r="7" ht="11.25" thickBot="1"/>
    <row r="8" spans="1:14" ht="16.5" thickTop="1">
      <c r="A8" s="53" t="s">
        <v>0</v>
      </c>
      <c r="B8" s="152" t="s">
        <v>1</v>
      </c>
      <c r="C8" s="153"/>
      <c r="D8" s="153"/>
      <c r="E8" s="154"/>
      <c r="F8" s="54" t="s">
        <v>43</v>
      </c>
      <c r="G8" s="54" t="s">
        <v>42</v>
      </c>
      <c r="H8" s="55"/>
      <c r="J8" s="17" t="s">
        <v>0</v>
      </c>
      <c r="K8" s="20"/>
      <c r="L8" s="21" t="s">
        <v>1</v>
      </c>
      <c r="M8" s="31"/>
      <c r="N8" s="121" t="s">
        <v>42</v>
      </c>
    </row>
    <row r="9" spans="1:14" ht="12.75">
      <c r="A9" s="56"/>
      <c r="B9" s="75" t="s">
        <v>43</v>
      </c>
      <c r="C9" s="76" t="s">
        <v>43</v>
      </c>
      <c r="D9" s="76" t="s">
        <v>43</v>
      </c>
      <c r="E9" s="77" t="s">
        <v>44</v>
      </c>
      <c r="F9" s="58" t="s">
        <v>3</v>
      </c>
      <c r="G9" s="58" t="s">
        <v>3</v>
      </c>
      <c r="H9" s="59" t="s">
        <v>2</v>
      </c>
      <c r="J9" s="10" t="s">
        <v>45</v>
      </c>
      <c r="K9" s="22"/>
      <c r="L9" s="23"/>
      <c r="M9" s="32"/>
      <c r="N9" s="122" t="s">
        <v>3</v>
      </c>
    </row>
    <row r="10" spans="1:14" ht="12" customHeight="1">
      <c r="A10" s="56"/>
      <c r="B10" s="78" t="s">
        <v>4</v>
      </c>
      <c r="C10" s="79" t="s">
        <v>5</v>
      </c>
      <c r="D10" s="57" t="s">
        <v>6</v>
      </c>
      <c r="E10" s="80" t="s">
        <v>6</v>
      </c>
      <c r="F10" s="32" t="s">
        <v>7</v>
      </c>
      <c r="G10" s="32" t="s">
        <v>7</v>
      </c>
      <c r="H10" s="60" t="s">
        <v>13</v>
      </c>
      <c r="I10" s="52"/>
      <c r="J10" s="10" t="s">
        <v>46</v>
      </c>
      <c r="K10" s="24" t="s">
        <v>4</v>
      </c>
      <c r="L10" s="25" t="s">
        <v>5</v>
      </c>
      <c r="M10" s="24" t="s">
        <v>6</v>
      </c>
      <c r="N10" s="123" t="s">
        <v>7</v>
      </c>
    </row>
    <row r="11" spans="1:14" ht="12">
      <c r="A11" s="61"/>
      <c r="B11" s="81" t="s">
        <v>8</v>
      </c>
      <c r="C11" s="27" t="s">
        <v>9</v>
      </c>
      <c r="D11" s="62" t="s">
        <v>10</v>
      </c>
      <c r="E11" s="82" t="s">
        <v>10</v>
      </c>
      <c r="F11" s="26" t="s">
        <v>11</v>
      </c>
      <c r="G11" s="26" t="s">
        <v>12</v>
      </c>
      <c r="H11" s="63"/>
      <c r="J11" s="18"/>
      <c r="K11" s="26" t="s">
        <v>8</v>
      </c>
      <c r="L11" s="27" t="s">
        <v>9</v>
      </c>
      <c r="M11" s="26" t="s">
        <v>10</v>
      </c>
      <c r="N11" s="124" t="s">
        <v>12</v>
      </c>
    </row>
    <row r="12" spans="1:14" ht="13.5" customHeight="1">
      <c r="A12" s="64" t="s">
        <v>14</v>
      </c>
      <c r="B12" s="65">
        <f>IF(ISERROR('[23]Récolte_N'!$F$23)=TRUE,"",'[23]Récolte_N'!$F$23)</f>
        <v>680</v>
      </c>
      <c r="C12" s="65">
        <f aca="true" t="shared" si="0" ref="C12:C31">IF(OR(B12="",B12=0),"",(D12/B12)*10)</f>
        <v>22.647058823529413</v>
      </c>
      <c r="D12" s="66">
        <f>IF(ISERROR('[23]Récolte_N'!$H$23)=TRUE,"",'[23]Récolte_N'!$H$23)</f>
        <v>1540</v>
      </c>
      <c r="E12" s="66">
        <f>M12</f>
        <v>1685</v>
      </c>
      <c r="F12" s="42">
        <f>IF(ISERROR('[23]Récolte_N'!$I$23)=TRUE,"",'[23]Récolte_N'!$I$23)</f>
        <v>320</v>
      </c>
      <c r="G12" s="42">
        <f>N12</f>
        <v>443.3</v>
      </c>
      <c r="H12" s="67">
        <f aca="true" t="shared" si="1" ref="H12:H31">IF(OR(G12=0,G12=""),"",(F12/G12)-1)</f>
        <v>-0.2781412136250846</v>
      </c>
      <c r="I12" s="51"/>
      <c r="J12" s="19" t="s">
        <v>14</v>
      </c>
      <c r="K12" s="65">
        <f>IF(ISERROR('[3]Récolte_N'!$F$23)=TRUE,"",'[3]Récolte_N'!$F$23)</f>
        <v>720</v>
      </c>
      <c r="L12" s="65">
        <f aca="true" t="shared" si="2" ref="L12:L19">IF(OR(K12="",K12=0),"",(M12/K12)*10)</f>
        <v>23.40277777777778</v>
      </c>
      <c r="M12" s="66">
        <f>IF(ISERROR('[3]Récolte_N'!$H$23)=TRUE,"",'[3]Récolte_N'!$H$23)</f>
        <v>1685</v>
      </c>
      <c r="N12" s="125">
        <f>'[2]PO'!$AI168</f>
        <v>443.3</v>
      </c>
    </row>
    <row r="13" spans="1:14" ht="13.5" customHeight="1">
      <c r="A13" s="68" t="s">
        <v>39</v>
      </c>
      <c r="B13" s="65">
        <f>IF(ISERROR('[24]Récolte_N'!$F$23)=TRUE,"",'[24]Récolte_N'!$F$23)</f>
        <v>1681</v>
      </c>
      <c r="C13" s="65">
        <f t="shared" si="0"/>
        <v>31.4098750743605</v>
      </c>
      <c r="D13" s="66">
        <f>IF(ISERROR('[24]Récolte_N'!$H$23)=TRUE,"",'[24]Récolte_N'!$H$23)</f>
        <v>5280</v>
      </c>
      <c r="E13" s="66">
        <f>M13</f>
        <v>5478</v>
      </c>
      <c r="F13" s="42">
        <f>IF(ISERROR('[24]Récolte_N'!$I$23)=TRUE,"",'[24]Récolte_N'!$I$23)</f>
        <v>1300</v>
      </c>
      <c r="G13" s="42">
        <f>N13</f>
        <v>1774.308</v>
      </c>
      <c r="H13" s="67">
        <f t="shared" si="1"/>
        <v>-0.2673199917939839</v>
      </c>
      <c r="I13" s="51"/>
      <c r="J13" s="85" t="s">
        <v>39</v>
      </c>
      <c r="K13" s="65">
        <f>IF(ISERROR('[4]Récolte_N'!$F$23)=TRUE,"",'[4]Récolte_N'!$F$23)</f>
        <v>1724</v>
      </c>
      <c r="L13" s="65">
        <f t="shared" si="2"/>
        <v>31.774941995359626</v>
      </c>
      <c r="M13" s="66">
        <f>IF(ISERROR('[4]Récolte_N'!$H$23)=TRUE,"",'[4]Récolte_N'!$H$23)</f>
        <v>5478</v>
      </c>
      <c r="N13" s="125">
        <f>'[2]PO'!$AI169</f>
        <v>1774.308</v>
      </c>
    </row>
    <row r="14" spans="1:14" ht="13.5" customHeight="1">
      <c r="A14" s="68" t="s">
        <v>15</v>
      </c>
      <c r="B14" s="65">
        <f>IF(ISERROR('[25]Récolte_N'!$F$23)=TRUE,"",'[25]Récolte_N'!$F$23)</f>
        <v>10090</v>
      </c>
      <c r="C14" s="65">
        <f t="shared" si="0"/>
        <v>38.81764122893954</v>
      </c>
      <c r="D14" s="66">
        <f>IF(ISERROR('[25]Récolte_N'!$H$23)=TRUE,"",'[25]Récolte_N'!$H$23)</f>
        <v>39167</v>
      </c>
      <c r="E14" s="86">
        <f>M14</f>
        <v>42890</v>
      </c>
      <c r="F14" s="42">
        <f>IF(ISERROR('[25]Récolte_N'!$I$23)=TRUE,"",'[25]Récolte_N'!$I$23)</f>
        <v>30000</v>
      </c>
      <c r="G14" s="87">
        <f>N14</f>
        <v>34608.372</v>
      </c>
      <c r="H14" s="67">
        <f t="shared" si="1"/>
        <v>-0.13315772264583847</v>
      </c>
      <c r="I14" s="51"/>
      <c r="J14" s="10" t="s">
        <v>15</v>
      </c>
      <c r="K14" s="65">
        <f>IF(ISERROR('[5]Récolte_N'!$F$23)=TRUE,"",'[5]Récolte_N'!$F$23)</f>
        <v>10660</v>
      </c>
      <c r="L14" s="65">
        <f t="shared" si="2"/>
        <v>40.23452157598499</v>
      </c>
      <c r="M14" s="66">
        <f>IF(ISERROR('[5]Récolte_N'!$H$23)=TRUE,"",'[5]Récolte_N'!$H$23)</f>
        <v>42890</v>
      </c>
      <c r="N14" s="125">
        <f>'[2]PO'!$AI170</f>
        <v>34608.372</v>
      </c>
    </row>
    <row r="15" spans="1:14" ht="13.5" customHeight="1">
      <c r="A15" s="68" t="s">
        <v>36</v>
      </c>
      <c r="B15" s="65">
        <f>IF(ISERROR('[26]Récolte_N'!$F$23)=TRUE,"",'[26]Récolte_N'!$F$23)</f>
        <v>480</v>
      </c>
      <c r="C15" s="65">
        <f t="shared" si="0"/>
        <v>40</v>
      </c>
      <c r="D15" s="66">
        <f>IF(ISERROR('[26]Récolte_N'!$H$23)=TRUE,"",'[26]Récolte_N'!$H$23)</f>
        <v>1920</v>
      </c>
      <c r="E15" s="86">
        <f aca="true" t="shared" si="3" ref="E15:E30">M15</f>
        <v>1226.2500000000002</v>
      </c>
      <c r="F15" s="42">
        <f>IF(ISERROR('[26]Récolte_N'!$I$23)=TRUE,"",'[26]Récolte_N'!$I$23)</f>
        <v>330</v>
      </c>
      <c r="G15" s="87">
        <f aca="true" t="shared" si="4" ref="G15:G29">N15</f>
        <v>384.44</v>
      </c>
      <c r="H15" s="67">
        <f t="shared" si="1"/>
        <v>-0.14160857350952039</v>
      </c>
      <c r="I15" s="51"/>
      <c r="J15" s="10" t="s">
        <v>36</v>
      </c>
      <c r="K15" s="65">
        <f>IF(ISERROR('[6]Récolte_N'!$F$23)=TRUE,"",'[6]Récolte_N'!$F$23)</f>
        <v>375</v>
      </c>
      <c r="L15" s="65">
        <f t="shared" si="2"/>
        <v>32.7</v>
      </c>
      <c r="M15" s="66">
        <f>IF(ISERROR('[6]Récolte_N'!$H$23)=TRUE,"",'[6]Récolte_N'!$H$23)</f>
        <v>1226.2500000000002</v>
      </c>
      <c r="N15" s="125">
        <f>'[2]PO'!$AI171</f>
        <v>384.44</v>
      </c>
    </row>
    <row r="16" spans="1:14" ht="13.5" customHeight="1">
      <c r="A16" s="68" t="s">
        <v>16</v>
      </c>
      <c r="B16" s="65">
        <f>IF(ISERROR('[27]Récolte_N'!$F$23)=TRUE,"",'[27]Récolte_N'!$F$23)</f>
        <v>1500</v>
      </c>
      <c r="C16" s="65">
        <f t="shared" si="0"/>
        <v>52</v>
      </c>
      <c r="D16" s="66">
        <f>IF(ISERROR('[27]Récolte_N'!$H$23)=TRUE,"",'[27]Récolte_N'!$H$23)</f>
        <v>7800</v>
      </c>
      <c r="E16" s="86">
        <f t="shared" si="3"/>
        <v>8400</v>
      </c>
      <c r="F16" s="42">
        <f>IF(ISERROR('[27]Récolte_N'!$I$23)=TRUE,"",'[27]Récolte_N'!$I$23)</f>
        <v>6000</v>
      </c>
      <c r="G16" s="87">
        <f t="shared" si="4"/>
        <v>5845.4929999999995</v>
      </c>
      <c r="H16" s="67">
        <f t="shared" si="1"/>
        <v>0.026431816786026463</v>
      </c>
      <c r="I16" s="51"/>
      <c r="J16" s="10" t="s">
        <v>16</v>
      </c>
      <c r="K16" s="65">
        <f>IF(ISERROR('[7]Récolte_N'!$F$23)=TRUE,"",'[7]Récolte_N'!$F$23)</f>
        <v>1680</v>
      </c>
      <c r="L16" s="65">
        <f t="shared" si="2"/>
        <v>50</v>
      </c>
      <c r="M16" s="66">
        <f>IF(ISERROR('[7]Récolte_N'!$H$23)=TRUE,"",'[7]Récolte_N'!$H$23)</f>
        <v>8400</v>
      </c>
      <c r="N16" s="125">
        <f>'[2]PO'!$AI172</f>
        <v>5845.4929999999995</v>
      </c>
    </row>
    <row r="17" spans="1:14" ht="13.5" customHeight="1">
      <c r="A17" s="68" t="s">
        <v>17</v>
      </c>
      <c r="B17" s="65">
        <f>IF(ISERROR('[39]Récolte_N'!$F$23)=TRUE,"",'[39]Récolte_N'!$F$23)</f>
        <v>15800</v>
      </c>
      <c r="C17" s="65">
        <f t="shared" si="0"/>
        <v>46.265822784810126</v>
      </c>
      <c r="D17" s="66">
        <f>IF(ISERROR('[39]Récolte_N'!$H$23)=TRUE,"",'[39]Récolte_N'!$H$23)</f>
        <v>73100</v>
      </c>
      <c r="E17" s="86">
        <f t="shared" si="3"/>
        <v>89100</v>
      </c>
      <c r="F17" s="42">
        <f>IF(ISERROR('[39]Récolte_N'!$I$23)=TRUE,"",'[39]Récolte_N'!$I$23)</f>
        <v>67000</v>
      </c>
      <c r="G17" s="87">
        <f t="shared" si="4"/>
        <v>81545.34399999998</v>
      </c>
      <c r="H17" s="67">
        <f t="shared" si="1"/>
        <v>-0.1783712384608983</v>
      </c>
      <c r="I17" s="51"/>
      <c r="J17" s="10" t="s">
        <v>17</v>
      </c>
      <c r="K17" s="65">
        <f>IF(ISERROR('[8]Récolte_N'!$F$23)=TRUE,"",'[8]Récolte_N'!$F$23)</f>
        <v>18500</v>
      </c>
      <c r="L17" s="65">
        <f t="shared" si="2"/>
        <v>48.16216216216216</v>
      </c>
      <c r="M17" s="66">
        <f>IF(ISERROR('[8]Récolte_N'!$H$23)=TRUE,"",'[8]Récolte_N'!$H$23)</f>
        <v>89100</v>
      </c>
      <c r="N17" s="125">
        <f>'[2]PO'!$AI173</f>
        <v>81545.34399999998</v>
      </c>
    </row>
    <row r="18" spans="1:14" ht="13.5" customHeight="1">
      <c r="A18" s="68" t="s">
        <v>18</v>
      </c>
      <c r="B18" s="65">
        <f>IF(ISERROR('[28]Récolte_N'!$F$23)=TRUE,"",'[28]Récolte_N'!$F$23)</f>
        <v>925</v>
      </c>
      <c r="C18" s="65">
        <f t="shared" si="0"/>
        <v>32.432432432432435</v>
      </c>
      <c r="D18" s="66">
        <f>IF(ISERROR('[28]Récolte_N'!$H$23)=TRUE,"",'[28]Récolte_N'!$H$23)</f>
        <v>3000</v>
      </c>
      <c r="E18" s="86">
        <f t="shared" si="3"/>
        <v>4900</v>
      </c>
      <c r="F18" s="42">
        <f>IF(ISERROR('[28]Récolte_N'!$I$23)=TRUE,"",'[28]Récolte_N'!$I$23)</f>
        <v>1800</v>
      </c>
      <c r="G18" s="87">
        <f t="shared" si="4"/>
        <v>3424.7670000000007</v>
      </c>
      <c r="H18" s="67">
        <f t="shared" si="1"/>
        <v>-0.47441679974141315</v>
      </c>
      <c r="I18" s="51"/>
      <c r="J18" s="10" t="s">
        <v>18</v>
      </c>
      <c r="K18" s="65">
        <f>IF(ISERROR('[9]Récolte_N'!$F$23)=TRUE,"",'[9]Récolte_N'!$F$23)</f>
        <v>1325</v>
      </c>
      <c r="L18" s="65">
        <f t="shared" si="2"/>
        <v>36.9811320754717</v>
      </c>
      <c r="M18" s="66">
        <f>IF(ISERROR('[9]Récolte_N'!$H$23)=TRUE,"",'[9]Récolte_N'!$H$23)</f>
        <v>4900</v>
      </c>
      <c r="N18" s="125">
        <f>'[2]PO'!$AI174</f>
        <v>3424.7670000000007</v>
      </c>
    </row>
    <row r="19" spans="1:14" ht="13.5" customHeight="1">
      <c r="A19" s="68" t="s">
        <v>20</v>
      </c>
      <c r="B19" s="65">
        <f>IF(ISERROR('[29]Récolte_N'!$F$23)=TRUE,"",'[29]Récolte_N'!$F$23)</f>
        <v>840</v>
      </c>
      <c r="C19" s="65">
        <f t="shared" si="0"/>
        <v>26.19047619047619</v>
      </c>
      <c r="D19" s="66">
        <f>IF(ISERROR('[29]Récolte_N'!$H$23)=TRUE,"",'[29]Récolte_N'!$H$23)</f>
        <v>2200</v>
      </c>
      <c r="E19" s="86">
        <f t="shared" si="3"/>
        <v>2400</v>
      </c>
      <c r="F19" s="42">
        <f>IF(ISERROR('[29]Récolte_N'!$I$23)=TRUE,"",'[29]Récolte_N'!$I$23)</f>
        <v>1800</v>
      </c>
      <c r="G19" s="87">
        <f t="shared" si="4"/>
        <v>2349.974</v>
      </c>
      <c r="H19" s="67">
        <f t="shared" si="1"/>
        <v>-0.2340340786749131</v>
      </c>
      <c r="I19" s="51"/>
      <c r="J19" s="10" t="s">
        <v>20</v>
      </c>
      <c r="K19" s="65">
        <f>IF(ISERROR('[10]Récolte_N'!$F$23)=TRUE,"",'[10]Récolte_N'!$F$23)</f>
        <v>970</v>
      </c>
      <c r="L19" s="65">
        <f t="shared" si="2"/>
        <v>24.742268041237114</v>
      </c>
      <c r="M19" s="66">
        <f>IF(ISERROR('[10]Récolte_N'!$H$23)=TRUE,"",'[10]Récolte_N'!$H$23)</f>
        <v>2400</v>
      </c>
      <c r="N19" s="125">
        <f>'[2]PO'!$AI175</f>
        <v>2349.974</v>
      </c>
    </row>
    <row r="20" spans="1:14" ht="13.5" customHeight="1">
      <c r="A20" s="68" t="s">
        <v>34</v>
      </c>
      <c r="B20" s="65">
        <f>IF(ISERROR('[40]Récolte_N'!$F$23)=TRUE,"",'[40]Récolte_N'!$F$23)</f>
        <v>15300</v>
      </c>
      <c r="C20" s="65">
        <f>IF(OR(B20="",B20=0),"",(D20/B20)*10)</f>
        <v>41.38104575163399</v>
      </c>
      <c r="D20" s="66">
        <f>IF(ISERROR('[40]Récolte_N'!$H$23)=TRUE,"",'[40]Récolte_N'!$H$23)</f>
        <v>63313</v>
      </c>
      <c r="E20" s="86">
        <f t="shared" si="3"/>
        <v>73120</v>
      </c>
      <c r="F20" s="42">
        <f>IF(ISERROR('[40]Récolte_N'!$I$23)=TRUE,"",'[40]Récolte_N'!$I$23)</f>
        <v>58000</v>
      </c>
      <c r="G20" s="87">
        <f t="shared" si="4"/>
        <v>64271.651000000005</v>
      </c>
      <c r="H20" s="67">
        <f t="shared" si="1"/>
        <v>-0.09758036245249102</v>
      </c>
      <c r="I20" s="51"/>
      <c r="J20" s="10" t="s">
        <v>34</v>
      </c>
      <c r="K20" s="65">
        <f>IF(ISERROR('[11]Récolte_N'!$F$23)=TRUE,"",'[11]Récolte_N'!$F$23)</f>
        <v>16340</v>
      </c>
      <c r="L20" s="65">
        <f>IF(OR(K20="",K20=0),"",(M20/K20)*10)</f>
        <v>44.749082007343944</v>
      </c>
      <c r="M20" s="66">
        <f>IF(ISERROR('[11]Récolte_N'!$H$23)=TRUE,"",'[11]Récolte_N'!$H$23)</f>
        <v>73120</v>
      </c>
      <c r="N20" s="125">
        <f>'[2]PO'!$AI176</f>
        <v>64271.651000000005</v>
      </c>
    </row>
    <row r="21" spans="1:14" ht="13.5" customHeight="1">
      <c r="A21" s="68" t="s">
        <v>21</v>
      </c>
      <c r="B21" s="65">
        <f>IF(ISERROR('[30]Récolte_N'!$F$23)=TRUE,"",'[30]Récolte_N'!$F$23)</f>
        <v>7450</v>
      </c>
      <c r="C21" s="65">
        <f>IF(OR(B21="",B21=0),"",(D21/B21)*10)</f>
        <v>40</v>
      </c>
      <c r="D21" s="66">
        <f>IF(ISERROR('[30]Récolte_N'!$H$23)=TRUE,"",'[30]Récolte_N'!$H$23)</f>
        <v>29800</v>
      </c>
      <c r="E21" s="86">
        <f t="shared" si="3"/>
        <v>24500</v>
      </c>
      <c r="F21" s="42">
        <f>IF(ISERROR('[30]Récolte_N'!$I$23)=TRUE,"",'[30]Récolte_N'!$I$23)</f>
        <v>23000</v>
      </c>
      <c r="G21" s="87">
        <f t="shared" si="4"/>
        <v>17374.033</v>
      </c>
      <c r="H21" s="67">
        <f t="shared" si="1"/>
        <v>0.32381468367189137</v>
      </c>
      <c r="I21" s="51"/>
      <c r="J21" s="10" t="s">
        <v>21</v>
      </c>
      <c r="K21" s="65">
        <f>IF(ISERROR('[12]Récolte_N'!$F$23)=TRUE,"",'[12]Récolte_N'!$F$23)</f>
        <v>5750</v>
      </c>
      <c r="L21" s="65">
        <f>IF(OR(K21="",K21=0),"",(M21/K21)*10)</f>
        <v>42.608695652173914</v>
      </c>
      <c r="M21" s="66">
        <f>IF(ISERROR('[12]Récolte_N'!$H$23)=TRUE,"",'[12]Récolte_N'!$H$23)</f>
        <v>24500</v>
      </c>
      <c r="N21" s="125">
        <f>'[2]PO'!$AI177</f>
        <v>17374.033</v>
      </c>
    </row>
    <row r="22" spans="1:14" ht="13.5" customHeight="1">
      <c r="A22" s="68" t="s">
        <v>37</v>
      </c>
      <c r="B22" s="65">
        <f>IF(ISERROR('[31]Récolte_N'!$F$23)=TRUE,"",'[31]Récolte_N'!$F$23)</f>
        <v>50</v>
      </c>
      <c r="C22" s="65">
        <f>IF(OR(B22="",B22=0),"",(D22/B22)*10)</f>
        <v>35</v>
      </c>
      <c r="D22" s="66">
        <f>IF(ISERROR('[31]Récolte_N'!$H$23)=TRUE,"",'[31]Récolte_N'!$H$23)</f>
        <v>175</v>
      </c>
      <c r="E22" s="86">
        <f t="shared" si="3"/>
        <v>160</v>
      </c>
      <c r="F22" s="42">
        <f>IF(ISERROR('[31]Récolte_N'!$I$23)=TRUE,"",'[31]Récolte_N'!$I$23)</f>
        <v>30</v>
      </c>
      <c r="G22" s="87">
        <f t="shared" si="4"/>
        <v>7.3</v>
      </c>
      <c r="H22" s="67">
        <f t="shared" si="1"/>
        <v>3.109589041095891</v>
      </c>
      <c r="I22" s="51"/>
      <c r="J22" s="10" t="s">
        <v>37</v>
      </c>
      <c r="K22" s="65">
        <f>IF(ISERROR('[13]Récolte_N'!$F$23)=TRUE,"",'[13]Récolte_N'!$F$23)</f>
        <v>40</v>
      </c>
      <c r="L22" s="65">
        <f>IF(OR(K22="",K22=0),"",(M22/K22)*10)</f>
        <v>40</v>
      </c>
      <c r="M22" s="66">
        <f>IF(ISERROR('[13]Récolte_N'!$H$23)=TRUE,"",'[13]Récolte_N'!$H$23)</f>
        <v>160</v>
      </c>
      <c r="N22" s="125">
        <f>'[2]PO'!$AI178</f>
        <v>7.3</v>
      </c>
    </row>
    <row r="23" spans="1:14" ht="13.5" customHeight="1">
      <c r="A23" s="68" t="s">
        <v>22</v>
      </c>
      <c r="B23" s="65">
        <f>IF(ISERROR('[41]Récolte_N'!$F$23)=TRUE,"",'[41]Récolte_N'!$F$23)</f>
        <v>1956</v>
      </c>
      <c r="C23" s="65">
        <f t="shared" si="0"/>
        <v>42.856339468302664</v>
      </c>
      <c r="D23" s="66">
        <f>IF(ISERROR('[41]Récolte_N'!$H$23)=TRUE,"",'[41]Récolte_N'!$H$23)</f>
        <v>8382.7</v>
      </c>
      <c r="E23" s="86">
        <f t="shared" si="3"/>
        <v>12359</v>
      </c>
      <c r="F23" s="42">
        <f>IF(ISERROR('[41]Récolte_N'!$I$23)=TRUE,"",'[41]Récolte_N'!$I$23)</f>
        <v>5000</v>
      </c>
      <c r="G23" s="87">
        <f t="shared" si="4"/>
        <v>6340.328</v>
      </c>
      <c r="H23" s="67">
        <f t="shared" si="1"/>
        <v>-0.2113972652518924</v>
      </c>
      <c r="I23" s="51"/>
      <c r="J23" s="10" t="s">
        <v>22</v>
      </c>
      <c r="K23" s="65">
        <f>IF(ISERROR('[14]Récolte_N'!$F$23)=TRUE,"",'[14]Récolte_N'!$F$23)</f>
        <v>2901</v>
      </c>
      <c r="L23" s="65">
        <f aca="true" t="shared" si="5" ref="L23:L31">IF(OR(K23="",K23=0),"",(M23/K23)*10)</f>
        <v>42.60255084453637</v>
      </c>
      <c r="M23" s="66">
        <f>IF(ISERROR('[14]Récolte_N'!$H$23)=TRUE,"",'[14]Récolte_N'!$H$23)</f>
        <v>12359</v>
      </c>
      <c r="N23" s="125">
        <f>'[2]PO'!$AI179</f>
        <v>6340.328</v>
      </c>
    </row>
    <row r="24" spans="1:14" ht="13.5" customHeight="1">
      <c r="A24" s="68" t="s">
        <v>23</v>
      </c>
      <c r="B24" s="65">
        <f>IF(ISERROR('[32]Récolte_N'!$F$23)=TRUE,"",'[32]Récolte_N'!$F$23)</f>
        <v>6345</v>
      </c>
      <c r="C24" s="65">
        <f t="shared" si="0"/>
        <v>43.03388494877857</v>
      </c>
      <c r="D24" s="66">
        <f>IF(ISERROR('[32]Récolte_N'!$H$23)=TRUE,"",'[32]Récolte_N'!$H$23)</f>
        <v>27305</v>
      </c>
      <c r="E24" s="86">
        <f t="shared" si="3"/>
        <v>31915</v>
      </c>
      <c r="F24" s="42">
        <f>IF(ISERROR('[32]Récolte_N'!$I$23)=TRUE,"",'[32]Récolte_N'!$I$23)</f>
        <v>9800</v>
      </c>
      <c r="G24" s="87">
        <f t="shared" si="4"/>
        <v>15624.601</v>
      </c>
      <c r="H24" s="67">
        <f t="shared" si="1"/>
        <v>-0.3727839834118004</v>
      </c>
      <c r="I24" s="51"/>
      <c r="J24" s="10" t="s">
        <v>23</v>
      </c>
      <c r="K24" s="65">
        <f>IF(ISERROR('[15]Récolte_N'!$F$23)=TRUE,"",'[15]Récolte_N'!$F$23)</f>
        <v>8470</v>
      </c>
      <c r="L24" s="65">
        <f t="shared" si="5"/>
        <v>37.68004722550177</v>
      </c>
      <c r="M24" s="66">
        <f>IF(ISERROR('[15]Récolte_N'!$H$23)=TRUE,"",'[15]Récolte_N'!$H$23)</f>
        <v>31915</v>
      </c>
      <c r="N24" s="125">
        <f>'[2]PO'!$AI180</f>
        <v>15624.601</v>
      </c>
    </row>
    <row r="25" spans="1:14" ht="13.5" customHeight="1">
      <c r="A25" s="68" t="s">
        <v>24</v>
      </c>
      <c r="B25" s="65">
        <f>IF(ISERROR('[33]Récolte_N'!$F$23)=TRUE,"",'[33]Récolte_N'!$F$23)</f>
        <v>20100</v>
      </c>
      <c r="C25" s="65">
        <f t="shared" si="0"/>
        <v>38.1592039800995</v>
      </c>
      <c r="D25" s="66">
        <f>IF(ISERROR('[33]Récolte_N'!$H$23)=TRUE,"",'[33]Récolte_N'!$H$23)</f>
        <v>76700</v>
      </c>
      <c r="E25" s="86">
        <f t="shared" si="3"/>
        <v>83000</v>
      </c>
      <c r="F25" s="42">
        <f>IF(ISERROR('[33]Récolte_N'!$I$23)=TRUE,"",'[33]Récolte_N'!$I$23)</f>
        <v>58000</v>
      </c>
      <c r="G25" s="87">
        <f t="shared" si="4"/>
        <v>62432.471999999994</v>
      </c>
      <c r="H25" s="67">
        <f t="shared" si="1"/>
        <v>-0.07099625976687252</v>
      </c>
      <c r="I25" s="51"/>
      <c r="J25" s="10" t="s">
        <v>24</v>
      </c>
      <c r="K25" s="65">
        <f>IF(ISERROR('[16]Récolte_N'!$F$23)=TRUE,"",'[16]Récolte_N'!$F$23)</f>
        <v>23000</v>
      </c>
      <c r="L25" s="65">
        <f t="shared" si="5"/>
        <v>36.08695652173913</v>
      </c>
      <c r="M25" s="66">
        <f>IF(ISERROR('[16]Récolte_N'!$H$23)=TRUE,"",'[16]Récolte_N'!$H$23)</f>
        <v>83000</v>
      </c>
      <c r="N25" s="125">
        <f>'[2]PO'!$AI181</f>
        <v>62432.471999999994</v>
      </c>
    </row>
    <row r="26" spans="1:14" ht="13.5" customHeight="1">
      <c r="A26" s="68" t="s">
        <v>25</v>
      </c>
      <c r="B26" s="65">
        <f>IF(ISERROR('[34]Récolte_N'!$F$23)=TRUE,"",'[34]Récolte_N'!$F$23)</f>
        <v>7050</v>
      </c>
      <c r="C26" s="65">
        <f t="shared" si="0"/>
        <v>47</v>
      </c>
      <c r="D26" s="66">
        <f>IF(ISERROR('[34]Récolte_N'!$H$23)=TRUE,"",'[34]Récolte_N'!$H$23)</f>
        <v>33135</v>
      </c>
      <c r="E26" s="86">
        <f t="shared" si="3"/>
        <v>41237</v>
      </c>
      <c r="F26" s="42">
        <f>IF(ISERROR('[34]Récolte_N'!$I$23)=TRUE,"",'[34]Récolte_N'!$I$23)</f>
        <v>28200</v>
      </c>
      <c r="G26" s="87">
        <f t="shared" si="4"/>
        <v>35761.85</v>
      </c>
      <c r="H26" s="67">
        <f t="shared" si="1"/>
        <v>-0.2114501906361108</v>
      </c>
      <c r="I26" s="51"/>
      <c r="J26" s="10" t="s">
        <v>25</v>
      </c>
      <c r="K26" s="65">
        <f>IF(ISERROR('[17]Récolte_N'!$F$23)=TRUE,"",'[17]Récolte_N'!$F$23)</f>
        <v>9590</v>
      </c>
      <c r="L26" s="65">
        <f t="shared" si="5"/>
        <v>43</v>
      </c>
      <c r="M26" s="66">
        <f>IF(ISERROR('[17]Récolte_N'!$H$23)=TRUE,"",'[17]Récolte_N'!$H$23)</f>
        <v>41237</v>
      </c>
      <c r="N26" s="125">
        <f>'[2]PO'!$AI182</f>
        <v>35761.85</v>
      </c>
    </row>
    <row r="27" spans="1:14" ht="13.5" customHeight="1">
      <c r="A27" s="68" t="s">
        <v>26</v>
      </c>
      <c r="B27" s="65">
        <f>IF(ISERROR('[35]Récolte_N'!$F$23)=TRUE,"",'[35]Récolte_N'!$F$23)</f>
        <v>14050</v>
      </c>
      <c r="C27" s="65">
        <f t="shared" si="0"/>
        <v>39.46120996441281</v>
      </c>
      <c r="D27" s="66">
        <f>IF(ISERROR('[35]Récolte_N'!$H$23)=TRUE,"",'[35]Récolte_N'!$H$23)</f>
        <v>55443</v>
      </c>
      <c r="E27" s="86">
        <f t="shared" si="3"/>
        <v>55554</v>
      </c>
      <c r="F27" s="42">
        <f>IF(ISERROR('[35]Récolte_N'!$I$23)=TRUE,"",'[35]Récolte_N'!$I$23)</f>
        <v>45500</v>
      </c>
      <c r="G27" s="87">
        <f t="shared" si="4"/>
        <v>44931.51499999999</v>
      </c>
      <c r="H27" s="67">
        <f t="shared" si="1"/>
        <v>0.012652255326801365</v>
      </c>
      <c r="I27" s="51"/>
      <c r="J27" s="10" t="s">
        <v>26</v>
      </c>
      <c r="K27" s="65">
        <f>IF(ISERROR('[18]Récolte_N'!$F$23)=TRUE,"",'[18]Récolte_N'!$F$23)</f>
        <v>13400</v>
      </c>
      <c r="L27" s="65">
        <f t="shared" si="5"/>
        <v>41.45820895522388</v>
      </c>
      <c r="M27" s="66">
        <f>IF(ISERROR('[18]Récolte_N'!$H$23)=TRUE,"",'[18]Récolte_N'!$H$23)</f>
        <v>55554</v>
      </c>
      <c r="N27" s="125">
        <f>'[2]PO'!$AI183</f>
        <v>44931.51499999999</v>
      </c>
    </row>
    <row r="28" spans="1:14" ht="13.5" customHeight="1">
      <c r="A28" s="68" t="s">
        <v>27</v>
      </c>
      <c r="B28" s="65">
        <f>IF(ISERROR('[36]Récolte_N'!$F$23)=TRUE,"",'[36]Récolte_N'!$F$23)</f>
        <v>6900</v>
      </c>
      <c r="C28" s="65">
        <f t="shared" si="0"/>
        <v>43.2</v>
      </c>
      <c r="D28" s="66">
        <f>IF(ISERROR('[36]Récolte_N'!$H$23)=TRUE,"",'[36]Récolte_N'!$H$23)</f>
        <v>29808</v>
      </c>
      <c r="E28" s="86">
        <f t="shared" si="3"/>
        <v>31247.24</v>
      </c>
      <c r="F28" s="42">
        <f>IF(ISERROR('[36]Récolte_N'!$I$23)=TRUE,"",'[36]Récolte_N'!$I$23)</f>
        <v>25100</v>
      </c>
      <c r="G28" s="87">
        <f t="shared" si="4"/>
        <v>25524.342000000004</v>
      </c>
      <c r="H28" s="67">
        <f t="shared" si="1"/>
        <v>-0.01662499272263329</v>
      </c>
      <c r="I28" s="51"/>
      <c r="J28" s="10" t="s">
        <v>27</v>
      </c>
      <c r="K28" s="65">
        <f>IF(ISERROR('[19]Récolte_N'!$F$23)=TRUE,"",'[19]Récolte_N'!$F$23)</f>
        <v>6364</v>
      </c>
      <c r="L28" s="65">
        <f t="shared" si="5"/>
        <v>49.1</v>
      </c>
      <c r="M28" s="66">
        <f>IF(ISERROR('[19]Récolte_N'!$H$23)=TRUE,"",'[19]Récolte_N'!$H$23)</f>
        <v>31247.24</v>
      </c>
      <c r="N28" s="125">
        <f>'[2]PO'!$AI184</f>
        <v>25524.342000000004</v>
      </c>
    </row>
    <row r="29" spans="1:14" ht="12.75">
      <c r="A29" s="68" t="s">
        <v>38</v>
      </c>
      <c r="B29" s="65">
        <f>IF(ISERROR('[37]Récolte_N'!$F$23)=TRUE,"",'[37]Récolte_N'!$F$23)</f>
        <v>5800</v>
      </c>
      <c r="C29" s="65">
        <f t="shared" si="0"/>
        <v>39.94827586206897</v>
      </c>
      <c r="D29" s="66">
        <f>IF(ISERROR('[37]Récolte_N'!$H$23)=TRUE,"",'[37]Récolte_N'!$H$23)</f>
        <v>23170</v>
      </c>
      <c r="E29" s="86">
        <f t="shared" si="3"/>
        <v>28430</v>
      </c>
      <c r="F29" s="42">
        <f>IF(ISERROR('[37]Récolte_N'!$I$23)=TRUE,"",'[37]Récolte_N'!$I$23)</f>
        <v>18400</v>
      </c>
      <c r="G29" s="87">
        <f t="shared" si="4"/>
        <v>21752.264</v>
      </c>
      <c r="H29" s="67">
        <f t="shared" si="1"/>
        <v>-0.15411103874061105</v>
      </c>
      <c r="J29" s="10" t="s">
        <v>38</v>
      </c>
      <c r="K29" s="65">
        <f>IF(ISERROR('[20]Récolte_N'!$F$23)=TRUE,"",'[20]Récolte_N'!$F$23)</f>
        <v>6350</v>
      </c>
      <c r="L29" s="65">
        <f t="shared" si="5"/>
        <v>44.77165354330709</v>
      </c>
      <c r="M29" s="66">
        <f>IF(ISERROR('[20]Récolte_N'!$H$23)=TRUE,"",'[20]Récolte_N'!$H$23)</f>
        <v>28430</v>
      </c>
      <c r="N29" s="125">
        <f>'[2]PO'!$AI185</f>
        <v>21752.264</v>
      </c>
    </row>
    <row r="30" spans="1:14" ht="12.75">
      <c r="A30" s="68" t="s">
        <v>28</v>
      </c>
      <c r="B30" s="65">
        <f>IF(ISERROR('[38]Récolte_N'!$F$23)=TRUE,"",'[38]Récolte_N'!$F$23)</f>
        <v>2847</v>
      </c>
      <c r="C30" s="65">
        <f>IF(OR(B30="",B30=0),"",(D30/B30)*10)</f>
        <v>22.683526519142955</v>
      </c>
      <c r="D30" s="66">
        <f>IF(ISERROR('[38]Récolte_N'!$H$23)=TRUE,"",'[38]Récolte_N'!$H$23)</f>
        <v>6458</v>
      </c>
      <c r="E30" s="86">
        <f t="shared" si="3"/>
        <v>11512</v>
      </c>
      <c r="F30" s="42">
        <f>IF(ISERROR('[38]Récolte_N'!$I$23)=TRUE,"",'[38]Récolte_N'!$I$23)</f>
        <v>4500</v>
      </c>
      <c r="G30" s="42">
        <f>N30</f>
        <v>9278.555</v>
      </c>
      <c r="H30" s="67">
        <f t="shared" si="1"/>
        <v>-0.5150106886255457</v>
      </c>
      <c r="I30"/>
      <c r="J30" s="10" t="s">
        <v>28</v>
      </c>
      <c r="K30" s="65">
        <f>IF(ISERROR('[21]Récolte_N'!$F$23)=TRUE,"",'[21]Récolte_N'!$F$23)</f>
        <v>3537</v>
      </c>
      <c r="L30" s="65">
        <f t="shared" si="5"/>
        <v>32.54735651682216</v>
      </c>
      <c r="M30" s="66">
        <f>IF(ISERROR('[21]Récolte_N'!$H$23)=TRUE,"",'[21]Récolte_N'!$H$23)</f>
        <v>11512</v>
      </c>
      <c r="N30" s="125">
        <f>'[2]PO'!$AI186</f>
        <v>9278.555</v>
      </c>
    </row>
    <row r="31" spans="1:14" ht="12.75">
      <c r="A31" s="68" t="s">
        <v>29</v>
      </c>
      <c r="B31" s="65">
        <f>IF(ISERROR('[42]Récolte_N'!$F$23)=TRUE,"",'[42]Récolte_N'!$F$23)</f>
        <v>1000</v>
      </c>
      <c r="C31" s="65">
        <f t="shared" si="0"/>
        <v>31</v>
      </c>
      <c r="D31" s="66">
        <f>IF(ISERROR('[42]Récolte_N'!$H$23)=TRUE,"",'[42]Récolte_N'!$H$23)</f>
        <v>3100</v>
      </c>
      <c r="E31" s="66">
        <f>M31</f>
        <v>3700</v>
      </c>
      <c r="F31" s="42">
        <f>IF(ISERROR('[42]Récolte_N'!$I$23)=TRUE,"",'[42]Récolte_N'!$I$23)</f>
        <v>4300</v>
      </c>
      <c r="G31" s="42">
        <f>N31</f>
        <v>3352.1</v>
      </c>
      <c r="H31" s="67">
        <f t="shared" si="1"/>
        <v>0.2827779600847231</v>
      </c>
      <c r="J31" s="10" t="s">
        <v>29</v>
      </c>
      <c r="K31" s="65">
        <f>IF(ISERROR('[22]Récolte_N'!$F$23)=TRUE,"",'[22]Récolte_N'!$F$23)</f>
        <v>1600</v>
      </c>
      <c r="L31" s="65">
        <f t="shared" si="5"/>
        <v>23.125</v>
      </c>
      <c r="M31" s="66">
        <f>IF(ISERROR('[22]Récolte_N'!$H$23)=TRUE,"",'[22]Récolte_N'!$H$23)</f>
        <v>3700</v>
      </c>
      <c r="N31" s="125">
        <f>'[2]PO'!$AI187</f>
        <v>3352.1</v>
      </c>
    </row>
    <row r="32" spans="1:14" ht="13.5" thickBot="1">
      <c r="A32" s="56"/>
      <c r="B32" s="16"/>
      <c r="C32" s="16"/>
      <c r="D32" s="9"/>
      <c r="E32" s="83"/>
      <c r="F32" s="43"/>
      <c r="G32" s="15"/>
      <c r="H32" s="69"/>
      <c r="J32" s="147"/>
      <c r="K32" s="149"/>
      <c r="L32" s="149"/>
      <c r="M32" s="149"/>
      <c r="N32" s="150"/>
    </row>
    <row r="33" spans="1:14" ht="16.5" thickBot="1" thickTop="1">
      <c r="A33" s="70" t="s">
        <v>30</v>
      </c>
      <c r="B33" s="38">
        <f>IF(SUM(B12:B31)=0,"",SUM(B12:B31))</f>
        <v>120844</v>
      </c>
      <c r="C33" s="151">
        <f>IF(OR(B33="",B33=0),"",(D33/B33)*10)</f>
        <v>40.614072688755755</v>
      </c>
      <c r="D33" s="38">
        <f>IF(SUM(D12:D31)=0,"",SUM(D12:D31))</f>
        <v>490796.7</v>
      </c>
      <c r="E33" s="84">
        <f>IF(SUM(E12:E31)=0,"",SUM(E12:E31))</f>
        <v>552813.49</v>
      </c>
      <c r="F33" s="44">
        <f>IF(SUM(F12:F31)=0,"",SUM(F12:F31))</f>
        <v>388380</v>
      </c>
      <c r="G33" s="39">
        <f>IF(SUM(G12:G31)=0,"",SUM(G12:G31))</f>
        <v>437027.00899999996</v>
      </c>
      <c r="H33" s="71">
        <f>IF(OR(F33=0,F33=""),"",(F33/G33)-1)</f>
        <v>-0.111313506941627</v>
      </c>
      <c r="J33" s="147" t="s">
        <v>30</v>
      </c>
      <c r="K33" s="148">
        <f>IF(SUM(K12:K31)=0,"",SUM(K12:K31))</f>
        <v>133296</v>
      </c>
      <c r="L33" s="148">
        <f>IF(OR(K33="",K33=0),"",(M33/K33)*10)</f>
        <v>41.47262408474373</v>
      </c>
      <c r="M33" s="149">
        <f>IF(SUM(M12:M31)=0,"",SUM(M12:M31))</f>
        <v>552813.49</v>
      </c>
      <c r="N33" s="150">
        <f>IF(SUM(N12:N31)=0,"",SUM(N12:N31))</f>
        <v>437027.00899999996</v>
      </c>
    </row>
    <row r="34" spans="1:8" ht="12.75" thickTop="1">
      <c r="A34" s="40"/>
      <c r="B34" s="11"/>
      <c r="C34" s="11"/>
      <c r="D34" s="11"/>
      <c r="E34" s="11"/>
      <c r="F34" s="11"/>
      <c r="G34" s="12"/>
      <c r="H34" s="13"/>
    </row>
    <row r="35" spans="1:8" ht="12">
      <c r="A35" s="41" t="s">
        <v>31</v>
      </c>
      <c r="B35" s="34">
        <f>K33</f>
        <v>133296</v>
      </c>
      <c r="C35" s="34">
        <f>(D35/B35)*10</f>
        <v>41.47262408474373</v>
      </c>
      <c r="D35" s="34">
        <f>M33</f>
        <v>552813.49</v>
      </c>
      <c r="F35" s="34">
        <f>N33</f>
        <v>437027.00899999996</v>
      </c>
      <c r="G35" s="12"/>
      <c r="H35" s="13"/>
    </row>
    <row r="36" spans="1:8" ht="12">
      <c r="A36" s="41" t="s">
        <v>32</v>
      </c>
      <c r="B36" s="35"/>
      <c r="C36" s="36"/>
      <c r="D36" s="35"/>
      <c r="E36" s="35"/>
      <c r="F36" s="11"/>
      <c r="G36" s="12"/>
      <c r="H36" s="13"/>
    </row>
    <row r="37" spans="1:8" ht="12">
      <c r="A37" s="41" t="s">
        <v>33</v>
      </c>
      <c r="B37" s="37">
        <f>IF(OR(B33="",B33=0),"",(B33/B35)-1)</f>
        <v>-0.09341615652382662</v>
      </c>
      <c r="C37" s="37">
        <f>IF(OR(C33="",C33=0),"",(C33/C35)-1)</f>
        <v>-0.02070164150292586</v>
      </c>
      <c r="D37" s="37">
        <f>IF(OR(D33="",D33=0),"",(D33/D35)-1)</f>
        <v>-0.11218393024381512</v>
      </c>
      <c r="E37" s="37"/>
      <c r="F37" s="37">
        <f>IF(OR(F33="",F33=0),"",(F33/F35)-1)</f>
        <v>-0.111313506941627</v>
      </c>
      <c r="G37" s="12"/>
      <c r="H37" s="13"/>
    </row>
    <row r="38" ht="11.25" thickBot="1"/>
    <row r="39" spans="1:7" ht="12.75">
      <c r="A39" s="127" t="s">
        <v>0</v>
      </c>
      <c r="B39" s="95" t="s">
        <v>3</v>
      </c>
      <c r="C39" s="96" t="s">
        <v>3</v>
      </c>
      <c r="D39" s="97" t="s">
        <v>3</v>
      </c>
      <c r="E39" s="97" t="s">
        <v>3</v>
      </c>
      <c r="F39" s="98" t="s">
        <v>47</v>
      </c>
      <c r="G39" s="128" t="s">
        <v>48</v>
      </c>
    </row>
    <row r="40" spans="1:7" ht="12">
      <c r="A40" s="129"/>
      <c r="B40" s="99" t="s">
        <v>49</v>
      </c>
      <c r="C40" s="100" t="s">
        <v>49</v>
      </c>
      <c r="D40" s="101" t="s">
        <v>49</v>
      </c>
      <c r="E40" s="101" t="s">
        <v>49</v>
      </c>
      <c r="F40" s="102" t="s">
        <v>50</v>
      </c>
      <c r="G40" s="130" t="s">
        <v>51</v>
      </c>
    </row>
    <row r="41" spans="1:7" ht="12.75">
      <c r="A41" s="129"/>
      <c r="B41" s="103" t="s">
        <v>56</v>
      </c>
      <c r="C41" s="104" t="s">
        <v>57</v>
      </c>
      <c r="D41" s="105" t="s">
        <v>56</v>
      </c>
      <c r="E41" s="105" t="s">
        <v>57</v>
      </c>
      <c r="F41" s="102" t="s">
        <v>52</v>
      </c>
      <c r="G41" s="130" t="s">
        <v>13</v>
      </c>
    </row>
    <row r="42" spans="1:7" ht="12">
      <c r="A42" s="145"/>
      <c r="B42" s="106" t="s">
        <v>53</v>
      </c>
      <c r="C42" s="107" t="s">
        <v>53</v>
      </c>
      <c r="D42" s="108" t="s">
        <v>54</v>
      </c>
      <c r="E42" s="108" t="s">
        <v>54</v>
      </c>
      <c r="F42" s="109" t="s">
        <v>49</v>
      </c>
      <c r="G42" s="131"/>
    </row>
    <row r="43" spans="1:7" ht="12">
      <c r="A43" s="129" t="s">
        <v>14</v>
      </c>
      <c r="B43" s="110">
        <f>'[1]PO'!$AI168</f>
        <v>309.3</v>
      </c>
      <c r="C43" s="111">
        <f>'[2]PO'!$AD168</f>
        <v>416.7</v>
      </c>
      <c r="D43" s="112">
        <f>IF(OR(F12="",F12=0),"",B43/F12)</f>
        <v>0.9665625</v>
      </c>
      <c r="E43" s="113">
        <f>IF(OR(G12="",G12=0),"",C43/G12)</f>
        <v>0.9399954883825851</v>
      </c>
      <c r="F43" s="114">
        <f aca="true" t="shared" si="6" ref="F43:F64">IF(OR(D43="",D43=0),"",(D43-E43)*100)</f>
        <v>2.6567011617414926</v>
      </c>
      <c r="G43" s="132">
        <f>IF(D12="","",(F12/D12))</f>
        <v>0.2077922077922078</v>
      </c>
    </row>
    <row r="44" spans="1:7" ht="12">
      <c r="A44" s="129" t="s">
        <v>39</v>
      </c>
      <c r="B44" s="111">
        <f>'[1]PO'!$AI169</f>
        <v>1063.6</v>
      </c>
      <c r="C44" s="111">
        <f>'[2]PO'!$AD169</f>
        <v>1558.758</v>
      </c>
      <c r="D44" s="113">
        <f>IF(OR(F13="",F13=0),"",B44/F13)</f>
        <v>0.8181538461538461</v>
      </c>
      <c r="E44" s="113">
        <f>IF(OR(G13="",G13=0),"",C44/G13)</f>
        <v>0.8785160186393794</v>
      </c>
      <c r="F44" s="114">
        <f t="shared" si="6"/>
        <v>-6.036217248553333</v>
      </c>
      <c r="G44" s="132">
        <f>IF(D13="","",(F13/D13))</f>
        <v>0.24621212121212122</v>
      </c>
    </row>
    <row r="45" spans="1:7" ht="12">
      <c r="A45" s="129" t="s">
        <v>15</v>
      </c>
      <c r="B45" s="111">
        <f>'[1]PO'!$AI170</f>
        <v>23525.7</v>
      </c>
      <c r="C45" s="111">
        <f>'[2]PO'!$AD170</f>
        <v>29302.876000000004</v>
      </c>
      <c r="D45" s="113">
        <f aca="true" t="shared" si="7" ref="D45:E61">IF(OR(F14="",F14=0),"",B45/F14)</f>
        <v>0.78419</v>
      </c>
      <c r="E45" s="115">
        <f t="shared" si="7"/>
        <v>0.8466990588288869</v>
      </c>
      <c r="F45" s="114">
        <f t="shared" si="6"/>
        <v>-6.25090588288868</v>
      </c>
      <c r="G45" s="132">
        <f>IF(D14="","",(F14/D14))</f>
        <v>0.7659509280772079</v>
      </c>
    </row>
    <row r="46" spans="1:7" ht="12">
      <c r="A46" s="129" t="s">
        <v>36</v>
      </c>
      <c r="B46" s="111">
        <f>'[1]PO'!$AI171</f>
        <v>311.1</v>
      </c>
      <c r="C46" s="111">
        <f>'[2]PO'!$AD171</f>
        <v>359.94</v>
      </c>
      <c r="D46" s="113">
        <f t="shared" si="7"/>
        <v>0.9427272727272727</v>
      </c>
      <c r="E46" s="115">
        <f t="shared" si="7"/>
        <v>0.9362709395484341</v>
      </c>
      <c r="F46" s="114">
        <f t="shared" si="6"/>
        <v>0.6456333178838647</v>
      </c>
      <c r="G46" s="132">
        <f>IF(D15="","",(F15/D15))</f>
        <v>0.171875</v>
      </c>
    </row>
    <row r="47" spans="1:7" ht="12">
      <c r="A47" s="129" t="s">
        <v>16</v>
      </c>
      <c r="B47" s="111">
        <f>'[1]PO'!$AI172</f>
        <v>4891</v>
      </c>
      <c r="C47" s="111">
        <f>'[2]PO'!$AD172</f>
        <v>5272.43</v>
      </c>
      <c r="D47" s="113">
        <f t="shared" si="7"/>
        <v>0.8151666666666667</v>
      </c>
      <c r="E47" s="115">
        <f t="shared" si="7"/>
        <v>0.9019649839628584</v>
      </c>
      <c r="F47" s="114">
        <f t="shared" si="6"/>
        <v>-8.67983172961917</v>
      </c>
      <c r="G47" s="132">
        <f aca="true" t="shared" si="8" ref="G47:G62">IF(D16="","",(F16/D16))</f>
        <v>0.7692307692307693</v>
      </c>
    </row>
    <row r="48" spans="1:7" ht="12">
      <c r="A48" s="129" t="s">
        <v>17</v>
      </c>
      <c r="B48" s="111">
        <f>'[1]PO'!$AI173</f>
        <v>63313.6</v>
      </c>
      <c r="C48" s="111">
        <f>'[2]PO'!$AD173</f>
        <v>76090.56399999998</v>
      </c>
      <c r="D48" s="113">
        <f t="shared" si="7"/>
        <v>0.9449791044776119</v>
      </c>
      <c r="E48" s="115">
        <f t="shared" si="7"/>
        <v>0.9331074009571901</v>
      </c>
      <c r="F48" s="114">
        <f t="shared" si="6"/>
        <v>1.1871703520421772</v>
      </c>
      <c r="G48" s="132">
        <f t="shared" si="8"/>
        <v>0.9165526675786594</v>
      </c>
    </row>
    <row r="49" spans="1:7" ht="12">
      <c r="A49" s="129" t="s">
        <v>18</v>
      </c>
      <c r="B49" s="111">
        <f>'[1]PO'!$AI174</f>
        <v>1722.3</v>
      </c>
      <c r="C49" s="111">
        <f>'[2]PO'!$AD174</f>
        <v>3333.1410000000005</v>
      </c>
      <c r="D49" s="113">
        <f t="shared" si="7"/>
        <v>0.9568333333333333</v>
      </c>
      <c r="E49" s="115">
        <f t="shared" si="7"/>
        <v>0.973246063162837</v>
      </c>
      <c r="F49" s="114">
        <f t="shared" si="6"/>
        <v>-1.6412729829503703</v>
      </c>
      <c r="G49" s="132">
        <f t="shared" si="8"/>
        <v>0.6</v>
      </c>
    </row>
    <row r="50" spans="1:7" ht="12">
      <c r="A50" s="129" t="s">
        <v>20</v>
      </c>
      <c r="B50" s="111">
        <f>'[1]PO'!$AI175</f>
        <v>1719.4</v>
      </c>
      <c r="C50" s="111">
        <f>'[2]PO'!$AD175</f>
        <v>2340.078</v>
      </c>
      <c r="D50" s="113">
        <f t="shared" si="7"/>
        <v>0.9552222222222223</v>
      </c>
      <c r="E50" s="115">
        <f t="shared" si="7"/>
        <v>0.9957888895792038</v>
      </c>
      <c r="F50" s="114">
        <f t="shared" si="6"/>
        <v>-4.056666735698144</v>
      </c>
      <c r="G50" s="132">
        <f t="shared" si="8"/>
        <v>0.8181818181818182</v>
      </c>
    </row>
    <row r="51" spans="1:7" ht="12">
      <c r="A51" s="129" t="s">
        <v>34</v>
      </c>
      <c r="B51" s="111">
        <f>'[1]PO'!$AI176</f>
        <v>51116.8</v>
      </c>
      <c r="C51" s="111">
        <f>'[2]PO'!$AD176</f>
        <v>56736.191999999995</v>
      </c>
      <c r="D51" s="113">
        <f t="shared" si="7"/>
        <v>0.8813241379310345</v>
      </c>
      <c r="E51" s="115">
        <f t="shared" si="7"/>
        <v>0.8827561003528599</v>
      </c>
      <c r="F51" s="114">
        <f t="shared" si="6"/>
        <v>-0.14319624218254168</v>
      </c>
      <c r="G51" s="132">
        <f t="shared" si="8"/>
        <v>0.9160835847298343</v>
      </c>
    </row>
    <row r="52" spans="1:7" ht="12">
      <c r="A52" s="129" t="s">
        <v>21</v>
      </c>
      <c r="B52" s="111">
        <f>'[1]PO'!$AI177</f>
        <v>20266.4</v>
      </c>
      <c r="C52" s="111">
        <f>'[2]PO'!$AD177</f>
        <v>13845.391000000001</v>
      </c>
      <c r="D52" s="113">
        <f t="shared" si="7"/>
        <v>0.8811478260869566</v>
      </c>
      <c r="E52" s="115">
        <f t="shared" si="7"/>
        <v>0.7969013872599414</v>
      </c>
      <c r="F52" s="114">
        <f t="shared" si="6"/>
        <v>8.42464388270152</v>
      </c>
      <c r="G52" s="132">
        <f>IF(D21="","",(F21/D21))</f>
        <v>0.7718120805369127</v>
      </c>
    </row>
    <row r="53" spans="1:7" ht="12">
      <c r="A53" s="129" t="s">
        <v>37</v>
      </c>
      <c r="B53" s="111">
        <f>'[1]PO'!$AI178</f>
        <v>17.4</v>
      </c>
      <c r="C53" s="111">
        <f>'[2]PO'!$AD178</f>
        <v>7.3</v>
      </c>
      <c r="D53" s="113">
        <f t="shared" si="7"/>
        <v>0.58</v>
      </c>
      <c r="E53" s="115">
        <f t="shared" si="7"/>
        <v>1</v>
      </c>
      <c r="F53" s="114">
        <f t="shared" si="6"/>
        <v>-42.00000000000001</v>
      </c>
      <c r="G53" s="132">
        <f t="shared" si="8"/>
        <v>0.17142857142857143</v>
      </c>
    </row>
    <row r="54" spans="1:7" ht="12">
      <c r="A54" s="129" t="s">
        <v>22</v>
      </c>
      <c r="B54" s="111">
        <f>'[1]PO'!$AI179</f>
        <v>4525</v>
      </c>
      <c r="C54" s="111">
        <f>'[2]PO'!$AD179</f>
        <v>6129.767999999999</v>
      </c>
      <c r="D54" s="113">
        <f t="shared" si="7"/>
        <v>0.905</v>
      </c>
      <c r="E54" s="115">
        <f t="shared" si="7"/>
        <v>0.9667903616342874</v>
      </c>
      <c r="F54" s="114">
        <f t="shared" si="6"/>
        <v>-6.179036163428742</v>
      </c>
      <c r="G54" s="132">
        <f t="shared" si="8"/>
        <v>0.5964665322628747</v>
      </c>
    </row>
    <row r="55" spans="1:7" ht="12">
      <c r="A55" s="129" t="s">
        <v>23</v>
      </c>
      <c r="B55" s="111">
        <f>'[1]PO'!$AI180</f>
        <v>8929.4</v>
      </c>
      <c r="C55" s="111">
        <f>'[2]PO'!$AD180</f>
        <v>14234.471000000001</v>
      </c>
      <c r="D55" s="113">
        <f t="shared" si="7"/>
        <v>0.9111632653061225</v>
      </c>
      <c r="E55" s="115">
        <f t="shared" si="7"/>
        <v>0.911029408046964</v>
      </c>
      <c r="F55" s="114">
        <f t="shared" si="6"/>
        <v>0.013385725915848745</v>
      </c>
      <c r="G55" s="132">
        <f t="shared" si="8"/>
        <v>0.35890862479399377</v>
      </c>
    </row>
    <row r="56" spans="1:7" ht="12">
      <c r="A56" s="129" t="s">
        <v>24</v>
      </c>
      <c r="B56" s="111">
        <f>'[1]PO'!$AI181</f>
        <v>47516</v>
      </c>
      <c r="C56" s="111">
        <f>'[2]PO'!$AD181</f>
        <v>53770.854</v>
      </c>
      <c r="D56" s="113">
        <f t="shared" si="7"/>
        <v>0.8192413793103448</v>
      </c>
      <c r="E56" s="115">
        <f t="shared" si="7"/>
        <v>0.8612642151987832</v>
      </c>
      <c r="F56" s="114">
        <f t="shared" si="6"/>
        <v>-4.2022835888438355</v>
      </c>
      <c r="G56" s="132">
        <f t="shared" si="8"/>
        <v>0.7561929595827901</v>
      </c>
    </row>
    <row r="57" spans="1:7" ht="12">
      <c r="A57" s="129" t="s">
        <v>25</v>
      </c>
      <c r="B57" s="111">
        <f>'[1]PO'!$AI182</f>
        <v>23756.1</v>
      </c>
      <c r="C57" s="111">
        <f>'[2]PO'!$AD182</f>
        <v>29982.902</v>
      </c>
      <c r="D57" s="113">
        <f t="shared" si="7"/>
        <v>0.8424148936170213</v>
      </c>
      <c r="E57" s="115">
        <f t="shared" si="7"/>
        <v>0.8384046686622756</v>
      </c>
      <c r="F57" s="114">
        <f t="shared" si="6"/>
        <v>0.4010224954745678</v>
      </c>
      <c r="G57" s="132">
        <f t="shared" si="8"/>
        <v>0.851063829787234</v>
      </c>
    </row>
    <row r="58" spans="1:7" ht="12">
      <c r="A58" s="129" t="s">
        <v>26</v>
      </c>
      <c r="B58" s="111">
        <f>'[1]PO'!$AI183</f>
        <v>42204.1</v>
      </c>
      <c r="C58" s="111">
        <f>'[2]PO'!$AD183</f>
        <v>42239.420999999995</v>
      </c>
      <c r="D58" s="113">
        <f t="shared" si="7"/>
        <v>0.9275626373626373</v>
      </c>
      <c r="E58" s="115">
        <f t="shared" si="7"/>
        <v>0.9400845041615</v>
      </c>
      <c r="F58" s="114">
        <f t="shared" si="6"/>
        <v>-1.252186679886269</v>
      </c>
      <c r="G58" s="132">
        <f t="shared" si="8"/>
        <v>0.8206626625543351</v>
      </c>
    </row>
    <row r="59" spans="1:7" ht="12">
      <c r="A59" s="129" t="s">
        <v>27</v>
      </c>
      <c r="B59" s="111">
        <f>'[1]PO'!$AI184</f>
        <v>19983.4</v>
      </c>
      <c r="C59" s="111">
        <f>'[2]PO'!$AD184</f>
        <v>19174.641</v>
      </c>
      <c r="D59" s="113">
        <f t="shared" si="7"/>
        <v>0.7961513944223109</v>
      </c>
      <c r="E59" s="115">
        <f t="shared" si="7"/>
        <v>0.7512295909528244</v>
      </c>
      <c r="F59" s="114">
        <f t="shared" si="6"/>
        <v>4.492180346948649</v>
      </c>
      <c r="G59" s="132">
        <f>IF(D28="","",(F28/D28))</f>
        <v>0.8420558239398819</v>
      </c>
    </row>
    <row r="60" spans="1:7" ht="12">
      <c r="A60" s="129" t="s">
        <v>38</v>
      </c>
      <c r="B60" s="111">
        <f>'[1]PO'!$AI185</f>
        <v>15023.3</v>
      </c>
      <c r="C60" s="111">
        <f>'[2]PO'!$AD185</f>
        <v>17737.256</v>
      </c>
      <c r="D60" s="113">
        <f t="shared" si="7"/>
        <v>0.8164836956521738</v>
      </c>
      <c r="E60" s="115">
        <f t="shared" si="7"/>
        <v>0.8154211442082535</v>
      </c>
      <c r="F60" s="114">
        <f t="shared" si="6"/>
        <v>0.10625514439203121</v>
      </c>
      <c r="G60" s="132">
        <f>IF(D29="","",(F29/D29))</f>
        <v>0.7941303409581355</v>
      </c>
    </row>
    <row r="61" spans="1:7" ht="12">
      <c r="A61" s="129" t="s">
        <v>28</v>
      </c>
      <c r="B61" s="111">
        <f>'[1]PO'!$AI186</f>
        <v>4057.1</v>
      </c>
      <c r="C61" s="111">
        <f>'[2]PO'!$AD186</f>
        <v>9014.168</v>
      </c>
      <c r="D61" s="113">
        <f t="shared" si="7"/>
        <v>0.9015777777777778</v>
      </c>
      <c r="E61" s="115">
        <f t="shared" si="7"/>
        <v>0.9715055846519204</v>
      </c>
      <c r="F61" s="114">
        <f t="shared" si="6"/>
        <v>-6.992780687414257</v>
      </c>
      <c r="G61" s="132">
        <f t="shared" si="8"/>
        <v>0.6968101579436358</v>
      </c>
    </row>
    <row r="62" spans="1:7" ht="12">
      <c r="A62" s="129" t="s">
        <v>29</v>
      </c>
      <c r="B62" s="111">
        <f>'[1]PO'!$AI187</f>
        <v>4253.8</v>
      </c>
      <c r="C62" s="111">
        <f>'[2]PO'!$AD187</f>
        <v>3291.517</v>
      </c>
      <c r="D62" s="113">
        <f>IF(OR(F31="",F31=0),"",B62/F31)</f>
        <v>0.9892558139534884</v>
      </c>
      <c r="E62" s="115">
        <f>IF(OR(G31="",G31=0),"",C62/G31)</f>
        <v>0.9819268518242296</v>
      </c>
      <c r="F62" s="114">
        <f t="shared" si="6"/>
        <v>0.732896212925882</v>
      </c>
      <c r="G62" s="132">
        <f t="shared" si="8"/>
        <v>1.3870967741935485</v>
      </c>
    </row>
    <row r="63" spans="1:7" ht="12">
      <c r="A63" s="129"/>
      <c r="B63" s="111"/>
      <c r="C63" s="111"/>
      <c r="D63" s="116"/>
      <c r="E63" s="113">
        <f>IF(OR(G32="",G32=0),"",C63/G32)</f>
      </c>
      <c r="F63" s="114"/>
      <c r="G63" s="132"/>
    </row>
    <row r="64" spans="1:7" ht="12.75" thickBot="1">
      <c r="A64" s="133" t="s">
        <v>30</v>
      </c>
      <c r="B64" s="117">
        <f>IF(SUM(B43:B62)=0,"",SUM(B43:B62))</f>
        <v>338504.79999999993</v>
      </c>
      <c r="C64" s="117">
        <f>IF(SUM(C43:C62)=0,"",SUM(C43:C62))</f>
        <v>384838.36799999996</v>
      </c>
      <c r="D64" s="118">
        <f>IF(OR(F33="",F33=0),"",B64/F33)</f>
        <v>0.8715814408568926</v>
      </c>
      <c r="E64" s="119">
        <f>IF(OR(G33="",G33=0),"",C64/G33)</f>
        <v>0.8805825728725155</v>
      </c>
      <c r="F64" s="120">
        <f t="shared" si="6"/>
        <v>-0.9001132015622915</v>
      </c>
      <c r="G64" s="134">
        <f>IF(D33="","",(F33/D33))</f>
        <v>0.7913256140475272</v>
      </c>
    </row>
  </sheetData>
  <mergeCells count="1">
    <mergeCell ref="B8:E8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B1">
      <selection activeCell="J43" sqref="J43"/>
    </sheetView>
  </sheetViews>
  <sheetFormatPr defaultColWidth="12" defaultRowHeight="11.25"/>
  <cols>
    <col min="1" max="1" width="5.66015625" style="1" hidden="1" customWidth="1"/>
    <col min="2" max="2" width="26.66015625" style="1" customWidth="1"/>
    <col min="3" max="3" width="14.66015625" style="2" customWidth="1"/>
    <col min="4" max="4" width="14.66015625" style="3" customWidth="1"/>
    <col min="5" max="5" width="14.16015625" style="2" customWidth="1"/>
    <col min="6" max="7" width="14.66015625" style="2" customWidth="1"/>
    <col min="8" max="8" width="16.5" style="4" customWidth="1"/>
    <col min="9" max="9" width="16.5" style="5" customWidth="1"/>
    <col min="10" max="10" width="11.66015625" style="1" customWidth="1"/>
    <col min="11" max="11" width="26.5" style="1" customWidth="1"/>
    <col min="12" max="13" width="10.66015625" style="1" customWidth="1"/>
    <col min="14" max="14" width="11.5" style="1" customWidth="1"/>
    <col min="15" max="15" width="16.5" style="1" customWidth="1"/>
    <col min="16" max="16384" width="11.5" style="1" customWidth="1"/>
  </cols>
  <sheetData>
    <row r="1" spans="1:2" ht="12">
      <c r="A1" s="1">
        <v>10285</v>
      </c>
      <c r="B1" s="45" t="s">
        <v>35</v>
      </c>
    </row>
    <row r="2" spans="1:5" ht="12.75">
      <c r="A2" s="1">
        <v>18512</v>
      </c>
      <c r="B2" s="135"/>
      <c r="C2" s="146"/>
      <c r="E2" s="7"/>
    </row>
    <row r="3" ht="15" customHeight="1" hidden="1">
      <c r="A3" s="1">
        <v>31465</v>
      </c>
    </row>
    <row r="4" spans="1:5" s="6" customFormat="1" ht="15" customHeight="1" thickBot="1">
      <c r="A4" s="6">
        <v>6356</v>
      </c>
      <c r="B4" s="14"/>
      <c r="D4" s="7"/>
      <c r="E4" s="8"/>
    </row>
    <row r="5" spans="1:9" ht="30">
      <c r="A5" s="1">
        <v>13608</v>
      </c>
      <c r="B5" s="46" t="s">
        <v>62</v>
      </c>
      <c r="C5" s="46"/>
      <c r="D5" s="47"/>
      <c r="E5" s="48"/>
      <c r="F5" s="48"/>
      <c r="G5" s="48"/>
      <c r="H5" s="48"/>
      <c r="I5" s="49"/>
    </row>
    <row r="6" spans="1:8" ht="15" customHeight="1">
      <c r="A6" s="1">
        <v>7877</v>
      </c>
      <c r="B6" s="50"/>
      <c r="C6"/>
      <c r="D6"/>
      <c r="E6"/>
      <c r="F6"/>
      <c r="G6"/>
      <c r="H6"/>
    </row>
    <row r="7" ht="11.25" thickBot="1">
      <c r="A7" s="1">
        <v>1679</v>
      </c>
    </row>
    <row r="8" spans="1:15" ht="16.5" thickTop="1">
      <c r="A8" s="1">
        <v>16914</v>
      </c>
      <c r="B8" s="53" t="s">
        <v>0</v>
      </c>
      <c r="C8" s="152" t="s">
        <v>1</v>
      </c>
      <c r="D8" s="153"/>
      <c r="E8" s="153"/>
      <c r="F8" s="154"/>
      <c r="G8" s="54" t="s">
        <v>43</v>
      </c>
      <c r="H8" s="54" t="s">
        <v>42</v>
      </c>
      <c r="I8" s="55"/>
      <c r="K8" s="17" t="s">
        <v>0</v>
      </c>
      <c r="L8" s="20"/>
      <c r="M8" s="21" t="s">
        <v>1</v>
      </c>
      <c r="N8" s="31"/>
      <c r="O8" s="121" t="s">
        <v>42</v>
      </c>
    </row>
    <row r="9" spans="1:15" ht="12.75">
      <c r="A9" s="1">
        <v>7818</v>
      </c>
      <c r="B9" s="56"/>
      <c r="C9" s="75" t="s">
        <v>43</v>
      </c>
      <c r="D9" s="76" t="s">
        <v>43</v>
      </c>
      <c r="E9" s="76" t="s">
        <v>43</v>
      </c>
      <c r="F9" s="77" t="s">
        <v>44</v>
      </c>
      <c r="G9" s="58" t="s">
        <v>3</v>
      </c>
      <c r="H9" s="58" t="s">
        <v>3</v>
      </c>
      <c r="I9" s="59" t="s">
        <v>2</v>
      </c>
      <c r="K9" s="10" t="s">
        <v>45</v>
      </c>
      <c r="L9" s="22"/>
      <c r="M9" s="23"/>
      <c r="N9" s="32"/>
      <c r="O9" s="122" t="s">
        <v>3</v>
      </c>
    </row>
    <row r="10" spans="1:15" ht="12" customHeight="1">
      <c r="A10" s="1">
        <v>30702</v>
      </c>
      <c r="B10" s="56"/>
      <c r="C10" s="78" t="s">
        <v>4</v>
      </c>
      <c r="D10" s="79" t="s">
        <v>5</v>
      </c>
      <c r="E10" s="57" t="s">
        <v>6</v>
      </c>
      <c r="F10" s="80" t="s">
        <v>6</v>
      </c>
      <c r="G10" s="32" t="s">
        <v>7</v>
      </c>
      <c r="H10" s="32" t="s">
        <v>7</v>
      </c>
      <c r="I10" s="60" t="s">
        <v>13</v>
      </c>
      <c r="J10" s="52"/>
      <c r="K10" s="10" t="s">
        <v>46</v>
      </c>
      <c r="L10" s="24" t="s">
        <v>4</v>
      </c>
      <c r="M10" s="25" t="s">
        <v>5</v>
      </c>
      <c r="N10" s="24" t="s">
        <v>6</v>
      </c>
      <c r="O10" s="123" t="s">
        <v>7</v>
      </c>
    </row>
    <row r="11" spans="1:15" ht="12">
      <c r="A11" s="1">
        <v>31458</v>
      </c>
      <c r="B11" s="61"/>
      <c r="C11" s="81" t="s">
        <v>8</v>
      </c>
      <c r="D11" s="27" t="s">
        <v>9</v>
      </c>
      <c r="E11" s="62" t="s">
        <v>10</v>
      </c>
      <c r="F11" s="82" t="s">
        <v>10</v>
      </c>
      <c r="G11" s="26" t="s">
        <v>11</v>
      </c>
      <c r="H11" s="26" t="s">
        <v>12</v>
      </c>
      <c r="I11" s="63"/>
      <c r="K11" s="18"/>
      <c r="L11" s="26" t="s">
        <v>8</v>
      </c>
      <c r="M11" s="27" t="s">
        <v>9</v>
      </c>
      <c r="N11" s="26" t="s">
        <v>10</v>
      </c>
      <c r="O11" s="124" t="s">
        <v>12</v>
      </c>
    </row>
    <row r="12" spans="1:15" ht="13.5" customHeight="1">
      <c r="A12" s="1">
        <v>60665</v>
      </c>
      <c r="B12" s="64" t="s">
        <v>14</v>
      </c>
      <c r="C12" s="65">
        <f>IF(ISERROR('[23]Récolte_N'!$F$24)=TRUE,"",'[23]Récolte_N'!$F$24)</f>
        <v>1320</v>
      </c>
      <c r="D12" s="65">
        <f aca="true" t="shared" si="0" ref="D12:D31">IF(OR(C12="",C12=0),"",(E12/C12)*10)</f>
        <v>24.81060606060606</v>
      </c>
      <c r="E12" s="66">
        <f>IF(ISERROR('[23]Récolte_N'!$H$24)=TRUE,"",'[23]Récolte_N'!$H$24)</f>
        <v>3275</v>
      </c>
      <c r="F12" s="66">
        <f>N12</f>
        <v>3220</v>
      </c>
      <c r="G12" s="42">
        <f>IF(ISERROR('[23]Récolte_N'!$I$24)=TRUE,"",'[23]Récolte_N'!$I$24)</f>
        <v>1300</v>
      </c>
      <c r="H12" s="42">
        <f>O12</f>
        <v>924.305</v>
      </c>
      <c r="I12" s="67">
        <f>IF(OR(H12=0,H12=""),"",(G12/H12)-1)</f>
        <v>0.4064621526444194</v>
      </c>
      <c r="J12" s="51"/>
      <c r="K12" s="19" t="s">
        <v>14</v>
      </c>
      <c r="L12" s="65">
        <f>IF(ISERROR('[3]Récolte_N'!$F$24)=TRUE,"",'[3]Récolte_N'!$F$24)</f>
        <v>1360</v>
      </c>
      <c r="M12" s="65">
        <f aca="true" t="shared" si="1" ref="M12:M19">IF(OR(L12="",L12=0),"",(N12/L12)*10)</f>
        <v>23.676470588235293</v>
      </c>
      <c r="N12" s="66">
        <f>IF(ISERROR('[3]Récolte_N'!$H$24)=TRUE,"",'[3]Récolte_N'!$H$24)</f>
        <v>3220</v>
      </c>
      <c r="O12" s="125">
        <f>'[2]FE'!$AI168</f>
        <v>924.305</v>
      </c>
    </row>
    <row r="13" spans="1:15" ht="13.5" customHeight="1">
      <c r="A13" s="1">
        <v>7280</v>
      </c>
      <c r="B13" s="68" t="s">
        <v>39</v>
      </c>
      <c r="C13" s="65">
        <f>IF(ISERROR('[24]Récolte_N'!$F$24)=TRUE,"",'[24]Récolte_N'!$F$24)</f>
        <v>363</v>
      </c>
      <c r="D13" s="65">
        <f t="shared" si="0"/>
        <v>27.079889807162534</v>
      </c>
      <c r="E13" s="66">
        <f>IF(ISERROR('[24]Récolte_N'!$H$24)=TRUE,"",'[24]Récolte_N'!$H$24)</f>
        <v>983</v>
      </c>
      <c r="F13" s="66">
        <f>N13</f>
        <v>938</v>
      </c>
      <c r="G13" s="42">
        <f>IF(ISERROR('[24]Récolte_N'!$I$24)=TRUE,"",'[24]Récolte_N'!$I$24)</f>
        <v>110</v>
      </c>
      <c r="H13" s="42">
        <f>O13</f>
        <v>89.5</v>
      </c>
      <c r="I13" s="67">
        <f>IF(OR(H13=0,H13=""),"",(G13/H13)-1)</f>
        <v>0.22905027932960897</v>
      </c>
      <c r="J13" s="51"/>
      <c r="K13" s="85" t="s">
        <v>39</v>
      </c>
      <c r="L13" s="65">
        <f>IF(ISERROR('[4]Récolte_N'!$F$24)=TRUE,"",'[4]Récolte_N'!$F$24)</f>
        <v>341</v>
      </c>
      <c r="M13" s="65">
        <f t="shared" si="1"/>
        <v>27.50733137829912</v>
      </c>
      <c r="N13" s="66">
        <f>IF(ISERROR('[4]Récolte_N'!$H$24)=TRUE,"",'[4]Récolte_N'!$H$24)</f>
        <v>938</v>
      </c>
      <c r="O13" s="125">
        <f>'[2]FE'!$AI169</f>
        <v>89.5</v>
      </c>
    </row>
    <row r="14" spans="1:15" ht="13.5" customHeight="1">
      <c r="A14" s="1">
        <v>17376</v>
      </c>
      <c r="B14" s="68" t="s">
        <v>15</v>
      </c>
      <c r="C14" s="65">
        <f>IF(ISERROR('[25]Récolte_N'!$F$24)=TRUE,"",'[25]Récolte_N'!$F$24)</f>
        <v>1680</v>
      </c>
      <c r="D14" s="65">
        <f t="shared" si="0"/>
        <v>26</v>
      </c>
      <c r="E14" s="66">
        <f>IF(ISERROR('[25]Récolte_N'!$H$24)=TRUE,"",'[25]Récolte_N'!$H$24)</f>
        <v>4368</v>
      </c>
      <c r="F14" s="86">
        <f>N14</f>
        <v>3456</v>
      </c>
      <c r="G14" s="42">
        <f>IF(ISERROR('[25]Récolte_N'!$I$24)=TRUE,"",'[25]Récolte_N'!$I$24)</f>
        <v>1900</v>
      </c>
      <c r="H14" s="87">
        <f>O14</f>
        <v>1900.2720000000002</v>
      </c>
      <c r="I14" s="67">
        <f aca="true" t="shared" si="2" ref="I14:I31">IF(OR(H14=0,H14=""),"",(G14/H14)-1)</f>
        <v>-0.00014313740348759207</v>
      </c>
      <c r="J14" s="51"/>
      <c r="K14" s="10" t="s">
        <v>15</v>
      </c>
      <c r="L14" s="65">
        <f>IF(ISERROR('[5]Récolte_N'!$F$24)=TRUE,"",'[5]Récolte_N'!$F$24)</f>
        <v>1280</v>
      </c>
      <c r="M14" s="65">
        <f t="shared" si="1"/>
        <v>27</v>
      </c>
      <c r="N14" s="66">
        <f>IF(ISERROR('[5]Récolte_N'!$H$24)=TRUE,"",'[5]Récolte_N'!$H$24)</f>
        <v>3456</v>
      </c>
      <c r="O14" s="125">
        <f>'[2]FE'!$AI170</f>
        <v>1900.2720000000002</v>
      </c>
    </row>
    <row r="15" spans="1:15" ht="13.5" customHeight="1">
      <c r="A15" s="1">
        <v>26391</v>
      </c>
      <c r="B15" s="68" t="s">
        <v>36</v>
      </c>
      <c r="C15" s="65">
        <f>IF(ISERROR('[26]Récolte_N'!$F$24)=TRUE,"",'[26]Récolte_N'!$F$24)</f>
        <v>460</v>
      </c>
      <c r="D15" s="65">
        <f t="shared" si="0"/>
        <v>38</v>
      </c>
      <c r="E15" s="66">
        <f>IF(ISERROR('[26]Récolte_N'!$H$24)=TRUE,"",'[26]Récolte_N'!$H$24)</f>
        <v>1748</v>
      </c>
      <c r="F15" s="86">
        <f aca="true" t="shared" si="3" ref="F15:F30">N15</f>
        <v>1054.35</v>
      </c>
      <c r="G15" s="42">
        <f>IF(ISERROR('[26]Récolte_N'!$I$24)=TRUE,"",'[26]Récolte_N'!$I$24)</f>
        <v>350</v>
      </c>
      <c r="H15" s="87">
        <f aca="true" t="shared" si="4" ref="H15:H31">O15</f>
        <v>252.7</v>
      </c>
      <c r="I15" s="67">
        <f t="shared" si="2"/>
        <v>0.3850415512465375</v>
      </c>
      <c r="J15" s="51"/>
      <c r="K15" s="10" t="s">
        <v>36</v>
      </c>
      <c r="L15" s="65">
        <f>IF(ISERROR('[6]Récolte_N'!$F$24)=TRUE,"",'[6]Récolte_N'!$F$24)</f>
        <v>355</v>
      </c>
      <c r="M15" s="65">
        <f t="shared" si="1"/>
        <v>29.699999999999996</v>
      </c>
      <c r="N15" s="66">
        <f>IF(ISERROR('[6]Récolte_N'!$H$24)=TRUE,"",'[6]Récolte_N'!$H$24)</f>
        <v>1054.35</v>
      </c>
      <c r="O15" s="125">
        <f>'[2]FE'!$AI171</f>
        <v>252.7</v>
      </c>
    </row>
    <row r="16" spans="1:15" ht="13.5" customHeight="1">
      <c r="A16" s="1">
        <v>19136</v>
      </c>
      <c r="B16" s="68" t="s">
        <v>16</v>
      </c>
      <c r="C16" s="65">
        <f>IF(ISERROR('[27]Récolte_N'!$F$24)=TRUE,"",'[27]Récolte_N'!$F$24)</f>
        <v>5100</v>
      </c>
      <c r="D16" s="65">
        <f t="shared" si="0"/>
        <v>50</v>
      </c>
      <c r="E16" s="66">
        <f>IF(ISERROR('[27]Récolte_N'!$H$24)=TRUE,"",'[27]Récolte_N'!$H$24)</f>
        <v>25500</v>
      </c>
      <c r="F16" s="86">
        <f t="shared" si="3"/>
        <v>23400</v>
      </c>
      <c r="G16" s="42">
        <f>IF(ISERROR('[27]Récolte_N'!$I$24)=TRUE,"",'[27]Récolte_N'!$I$24)</f>
        <v>20000</v>
      </c>
      <c r="H16" s="87">
        <f t="shared" si="4"/>
        <v>17116.205</v>
      </c>
      <c r="I16" s="67">
        <f t="shared" si="2"/>
        <v>0.1684833174176168</v>
      </c>
      <c r="J16" s="51"/>
      <c r="K16" s="10" t="s">
        <v>16</v>
      </c>
      <c r="L16" s="65">
        <f>IF(ISERROR('[7]Récolte_N'!$F$24)=TRUE,"",'[7]Récolte_N'!$F$24)</f>
        <v>3900</v>
      </c>
      <c r="M16" s="65">
        <f t="shared" si="1"/>
        <v>60</v>
      </c>
      <c r="N16" s="66">
        <f>IF(ISERROR('[7]Récolte_N'!$H$24)=TRUE,"",'[7]Récolte_N'!$H$24)</f>
        <v>23400</v>
      </c>
      <c r="O16" s="125">
        <f>'[2]FE'!$AI172</f>
        <v>17116.205</v>
      </c>
    </row>
    <row r="17" spans="1:15" ht="13.5" customHeight="1">
      <c r="A17" s="1">
        <v>1790</v>
      </c>
      <c r="B17" s="68" t="s">
        <v>17</v>
      </c>
      <c r="C17" s="65">
        <f>IF(ISERROR('[39]Récolte_N'!$F$24)=TRUE,"",'[39]Récolte_N'!$F$24)</f>
        <v>15900</v>
      </c>
      <c r="D17" s="65">
        <f t="shared" si="0"/>
        <v>36.91823899371069</v>
      </c>
      <c r="E17" s="66">
        <f>IF(ISERROR('[39]Récolte_N'!$H$24)=TRUE,"",'[39]Récolte_N'!$H$24)</f>
        <v>58700</v>
      </c>
      <c r="F17" s="86">
        <f t="shared" si="3"/>
        <v>73000</v>
      </c>
      <c r="G17" s="42">
        <f>IF(ISERROR('[39]Récolte_N'!$I$24)=TRUE,"",'[39]Récolte_N'!$I$24)</f>
        <v>56400</v>
      </c>
      <c r="H17" s="87">
        <f t="shared" si="4"/>
        <v>69187.09500000002</v>
      </c>
      <c r="I17" s="67">
        <f t="shared" si="2"/>
        <v>-0.18481907644771056</v>
      </c>
      <c r="J17" s="51"/>
      <c r="K17" s="10" t="s">
        <v>17</v>
      </c>
      <c r="L17" s="65">
        <f>IF(ISERROR('[8]Récolte_N'!$F$24)=TRUE,"",'[8]Récolte_N'!$F$24)</f>
        <v>14100</v>
      </c>
      <c r="M17" s="65">
        <f t="shared" si="1"/>
        <v>51.773049645390074</v>
      </c>
      <c r="N17" s="66">
        <f>IF(ISERROR('[8]Récolte_N'!$H$24)=TRUE,"",'[8]Récolte_N'!$H$24)</f>
        <v>73000</v>
      </c>
      <c r="O17" s="125">
        <f>'[2]FE'!$AI173</f>
        <v>69187.09500000002</v>
      </c>
    </row>
    <row r="18" spans="1:15" ht="13.5" customHeight="1">
      <c r="A18" s="1" t="s">
        <v>19</v>
      </c>
      <c r="B18" s="68" t="s">
        <v>18</v>
      </c>
      <c r="C18" s="65">
        <f>IF(ISERROR('[28]Récolte_N'!$F$24)=TRUE,"",'[28]Récolte_N'!$F$24)</f>
        <v>163</v>
      </c>
      <c r="D18" s="65">
        <f t="shared" si="0"/>
        <v>16.56441717791411</v>
      </c>
      <c r="E18" s="66">
        <f>IF(ISERROR('[28]Récolte_N'!$H$24)=TRUE,"",'[28]Récolte_N'!$H$24)</f>
        <v>270</v>
      </c>
      <c r="F18" s="86">
        <f t="shared" si="3"/>
        <v>280</v>
      </c>
      <c r="G18" s="42">
        <f>IF(ISERROR('[28]Récolte_N'!$I$24)=TRUE,"",'[28]Récolte_N'!$I$24)</f>
        <v>200</v>
      </c>
      <c r="H18" s="87">
        <f t="shared" si="4"/>
        <v>154.296</v>
      </c>
      <c r="I18" s="67">
        <f t="shared" si="2"/>
        <v>0.2962098823041428</v>
      </c>
      <c r="J18" s="51"/>
      <c r="K18" s="10" t="s">
        <v>18</v>
      </c>
      <c r="L18" s="65">
        <f>IF(ISERROR('[9]Récolte_N'!$F$24)=TRUE,"",'[9]Récolte_N'!$F$24)</f>
        <v>180</v>
      </c>
      <c r="M18" s="65">
        <f t="shared" si="1"/>
        <v>15.555555555555555</v>
      </c>
      <c r="N18" s="66">
        <f>IF(ISERROR('[9]Récolte_N'!$H$24)=TRUE,"",'[9]Récolte_N'!$H$24)</f>
        <v>280</v>
      </c>
      <c r="O18" s="125">
        <f>'[2]FE'!$AI174</f>
        <v>154.296</v>
      </c>
    </row>
    <row r="19" spans="1:15" ht="13.5" customHeight="1">
      <c r="A19" s="1" t="s">
        <v>19</v>
      </c>
      <c r="B19" s="68" t="s">
        <v>20</v>
      </c>
      <c r="C19" s="65">
        <f>IF(ISERROR('[29]Récolte_N'!$F$24)=TRUE,"",'[29]Récolte_N'!$F$24)</f>
        <v>0</v>
      </c>
      <c r="D19" s="65">
        <f t="shared" si="0"/>
      </c>
      <c r="E19" s="66">
        <f>IF(ISERROR('[29]Récolte_N'!$H$24)=TRUE,"",'[29]Récolte_N'!$H$24)</f>
      </c>
      <c r="F19" s="86">
        <f t="shared" si="3"/>
      </c>
      <c r="G19" s="42">
        <f>IF(ISERROR('[29]Récolte_N'!$I$24)=TRUE,"",'[29]Récolte_N'!$I$24)</f>
      </c>
      <c r="H19" s="87">
        <f t="shared" si="4"/>
        <v>102.652</v>
      </c>
      <c r="I19" s="67" t="e">
        <f t="shared" si="2"/>
        <v>#VALUE!</v>
      </c>
      <c r="J19" s="51"/>
      <c r="K19" s="10" t="s">
        <v>20</v>
      </c>
      <c r="L19" s="65">
        <f>IF(ISERROR('[10]Récolte_N'!$F$24)=TRUE,"",'[10]Récolte_N'!$F$24)</f>
        <v>0</v>
      </c>
      <c r="M19" s="65">
        <f t="shared" si="1"/>
      </c>
      <c r="N19" s="66">
        <f>IF(ISERROR('[10]Récolte_N'!$H$24)=TRUE,"",'[10]Récolte_N'!$H$24)</f>
      </c>
      <c r="O19" s="125">
        <f>'[2]FE'!$AI175</f>
        <v>102.652</v>
      </c>
    </row>
    <row r="20" spans="1:15" ht="13.5" customHeight="1">
      <c r="A20" s="1" t="s">
        <v>19</v>
      </c>
      <c r="B20" s="68" t="s">
        <v>34</v>
      </c>
      <c r="C20" s="65">
        <f>IF(ISERROR('[40]Récolte_N'!$F$24)=TRUE,"",'[40]Récolte_N'!$F$24)</f>
        <v>4370</v>
      </c>
      <c r="D20" s="65">
        <f>IF(OR(C20="",C20=0),"",(E20/C20)*10)</f>
        <v>34.09382151029748</v>
      </c>
      <c r="E20" s="66">
        <f>IF(ISERROR('[40]Récolte_N'!$H$24)=TRUE,"",'[40]Récolte_N'!$H$24)</f>
        <v>14899</v>
      </c>
      <c r="F20" s="86">
        <f t="shared" si="3"/>
        <v>20564</v>
      </c>
      <c r="G20" s="42">
        <f>IF(ISERROR('[40]Récolte_N'!$I$24)=TRUE,"",'[40]Récolte_N'!$I$24)</f>
        <v>12300</v>
      </c>
      <c r="H20" s="87">
        <f t="shared" si="4"/>
        <v>18371.653000000002</v>
      </c>
      <c r="I20" s="67">
        <f t="shared" si="2"/>
        <v>-0.33049029393272344</v>
      </c>
      <c r="J20" s="51"/>
      <c r="K20" s="10" t="s">
        <v>34</v>
      </c>
      <c r="L20" s="65">
        <f>IF(ISERROR('[11]Récolte_N'!$F$24)=TRUE,"",'[11]Récolte_N'!$F$24)</f>
        <v>4100</v>
      </c>
      <c r="M20" s="65">
        <f>IF(OR(L20="",L20=0),"",(N20/L20)*10)</f>
        <v>50.15609756097561</v>
      </c>
      <c r="N20" s="66">
        <f>IF(ISERROR('[11]Récolte_N'!$H$24)=TRUE,"",'[11]Récolte_N'!$H$24)</f>
        <v>20564</v>
      </c>
      <c r="O20" s="125">
        <f>'[2]FE'!$AI176</f>
        <v>18371.653000000002</v>
      </c>
    </row>
    <row r="21" spans="1:15" ht="13.5" customHeight="1">
      <c r="A21" s="1" t="s">
        <v>19</v>
      </c>
      <c r="B21" s="68" t="s">
        <v>21</v>
      </c>
      <c r="C21" s="65">
        <f>IF(ISERROR('[30]Récolte_N'!$F$24)=TRUE,"",'[30]Récolte_N'!$F$24)</f>
        <v>1580</v>
      </c>
      <c r="D21" s="65">
        <f>IF(OR(C21="",C21=0),"",(E21/C21)*10)</f>
        <v>35.88607594936709</v>
      </c>
      <c r="E21" s="66">
        <f>IF(ISERROR('[30]Récolte_N'!$H$24)=TRUE,"",'[30]Récolte_N'!$H$24)</f>
        <v>5670</v>
      </c>
      <c r="F21" s="86">
        <f t="shared" si="3"/>
        <v>3400</v>
      </c>
      <c r="G21" s="42">
        <f>IF(ISERROR('[30]Récolte_N'!$I$24)=TRUE,"",'[30]Récolte_N'!$I$24)</f>
        <v>3000</v>
      </c>
      <c r="H21" s="87">
        <f t="shared" si="4"/>
        <v>1941.61</v>
      </c>
      <c r="I21" s="67">
        <f t="shared" si="2"/>
        <v>0.5451094710060209</v>
      </c>
      <c r="J21" s="51"/>
      <c r="K21" s="10" t="s">
        <v>21</v>
      </c>
      <c r="L21" s="65">
        <f>IF(ISERROR('[12]Récolte_N'!$F$24)=TRUE,"",'[12]Récolte_N'!$F$24)</f>
        <v>750</v>
      </c>
      <c r="M21" s="65">
        <f>IF(OR(L21="",L21=0),"",(N21/L21)*10)</f>
        <v>45.33333333333333</v>
      </c>
      <c r="N21" s="66">
        <f>IF(ISERROR('[12]Récolte_N'!$H$24)=TRUE,"",'[12]Récolte_N'!$H$24)</f>
        <v>3400</v>
      </c>
      <c r="O21" s="125">
        <f>'[2]FE'!$AI177</f>
        <v>1941.61</v>
      </c>
    </row>
    <row r="22" spans="1:15" ht="13.5" customHeight="1">
      <c r="A22" s="1" t="s">
        <v>19</v>
      </c>
      <c r="B22" s="68" t="s">
        <v>37</v>
      </c>
      <c r="C22" s="65">
        <f>IF(ISERROR('[31]Récolte_N'!$F$24)=TRUE,"",'[31]Récolte_N'!$F$24)</f>
        <v>0</v>
      </c>
      <c r="D22" s="65">
        <f>IF(OR(C22="",C22=0),"",(E22/C22)*10)</f>
      </c>
      <c r="E22" s="66">
        <f>IF(ISERROR('[31]Récolte_N'!$H$24)=TRUE,"",'[31]Récolte_N'!$H$24)</f>
      </c>
      <c r="F22" s="86">
        <f t="shared" si="3"/>
      </c>
      <c r="G22" s="42">
        <f>IF(ISERROR('[31]Récolte_N'!$I$24)=TRUE,"",'[31]Récolte_N'!$I$24)</f>
      </c>
      <c r="H22" s="87">
        <f t="shared" si="4"/>
        <v>0</v>
      </c>
      <c r="I22" s="67">
        <f t="shared" si="2"/>
      </c>
      <c r="J22" s="51"/>
      <c r="K22" s="10" t="s">
        <v>37</v>
      </c>
      <c r="L22" s="65">
        <f>IF(ISERROR('[13]Récolte_N'!$F$24)=TRUE,"",'[13]Récolte_N'!$F$24)</f>
        <v>0</v>
      </c>
      <c r="M22" s="65">
        <f>IF(OR(L22="",L22=0),"",(N22/L22)*10)</f>
      </c>
      <c r="N22" s="66">
        <f>IF(ISERROR('[13]Récolte_N'!$H$24)=TRUE,"",'[13]Récolte_N'!$H$24)</f>
      </c>
      <c r="O22" s="125">
        <f>'[2]FE'!$AI178</f>
        <v>0</v>
      </c>
    </row>
    <row r="23" spans="1:15" ht="13.5" customHeight="1">
      <c r="A23" s="1" t="s">
        <v>19</v>
      </c>
      <c r="B23" s="68" t="s">
        <v>22</v>
      </c>
      <c r="C23" s="65">
        <f>IF(ISERROR('[41]Récolte_N'!$F$24)=TRUE,"",'[41]Récolte_N'!$F$24)</f>
        <v>1239</v>
      </c>
      <c r="D23" s="65">
        <f t="shared" si="0"/>
        <v>33.08958837772397</v>
      </c>
      <c r="E23" s="66">
        <f>IF(ISERROR('[41]Récolte_N'!$H$24)=TRUE,"",'[41]Récolte_N'!$H$24)</f>
        <v>4099.8</v>
      </c>
      <c r="F23" s="86">
        <f t="shared" si="3"/>
        <v>4302</v>
      </c>
      <c r="G23" s="42">
        <f>IF(ISERROR('[41]Récolte_N'!$I$24)=TRUE,"",'[41]Récolte_N'!$I$24)</f>
        <v>1400</v>
      </c>
      <c r="H23" s="87">
        <f t="shared" si="4"/>
        <v>1442.76</v>
      </c>
      <c r="I23" s="67">
        <f t="shared" si="2"/>
        <v>-0.029637638969752467</v>
      </c>
      <c r="J23" s="51"/>
      <c r="K23" s="10" t="s">
        <v>22</v>
      </c>
      <c r="L23" s="65">
        <f>IF(ISERROR('[14]Récolte_N'!$F$24)=TRUE,"",'[14]Récolte_N'!$F$24)</f>
        <v>1306</v>
      </c>
      <c r="M23" s="65">
        <f aca="true" t="shared" si="5" ref="M23:M31">IF(OR(L23="",L23=0),"",(N23/L23)*10)</f>
        <v>32.94027565084227</v>
      </c>
      <c r="N23" s="66">
        <f>IF(ISERROR('[14]Récolte_N'!$H$24)=TRUE,"",'[14]Récolte_N'!$H$24)</f>
        <v>4302</v>
      </c>
      <c r="O23" s="125">
        <f>'[2]FE'!$AI179</f>
        <v>1442.76</v>
      </c>
    </row>
    <row r="24" spans="1:15" ht="13.5" customHeight="1">
      <c r="A24" s="1" t="s">
        <v>19</v>
      </c>
      <c r="B24" s="68" t="s">
        <v>23</v>
      </c>
      <c r="C24" s="65">
        <f>IF(ISERROR('[32]Récolte_N'!$F$24)=TRUE,"",'[32]Récolte_N'!$F$24)</f>
        <v>2480</v>
      </c>
      <c r="D24" s="65">
        <f t="shared" si="0"/>
        <v>31.491935483870968</v>
      </c>
      <c r="E24" s="66">
        <f>IF(ISERROR('[32]Récolte_N'!$H$24)=TRUE,"",'[32]Récolte_N'!$H$24)</f>
        <v>7810</v>
      </c>
      <c r="F24" s="86">
        <f t="shared" si="3"/>
        <v>9800</v>
      </c>
      <c r="G24" s="42">
        <f>IF(ISERROR('[32]Récolte_N'!$I$24)=TRUE,"",'[32]Récolte_N'!$I$24)</f>
        <v>1800</v>
      </c>
      <c r="H24" s="87">
        <f t="shared" si="4"/>
        <v>2467.855</v>
      </c>
      <c r="I24" s="67">
        <f t="shared" si="2"/>
        <v>-0.270621653217065</v>
      </c>
      <c r="J24" s="51"/>
      <c r="K24" s="10" t="s">
        <v>23</v>
      </c>
      <c r="L24" s="65">
        <f>IF(ISERROR('[15]Récolte_N'!$F$24)=TRUE,"",'[15]Récolte_N'!$F$24)</f>
        <v>3260</v>
      </c>
      <c r="M24" s="65">
        <f t="shared" si="5"/>
        <v>30.061349693251532</v>
      </c>
      <c r="N24" s="66">
        <f>IF(ISERROR('[15]Récolte_N'!$H$24)=TRUE,"",'[15]Récolte_N'!$H$24)</f>
        <v>9800</v>
      </c>
      <c r="O24" s="125">
        <f>'[2]FE'!$AI180</f>
        <v>2467.855</v>
      </c>
    </row>
    <row r="25" spans="1:15" ht="13.5" customHeight="1">
      <c r="A25" s="1" t="s">
        <v>19</v>
      </c>
      <c r="B25" s="68" t="s">
        <v>24</v>
      </c>
      <c r="C25" s="65">
        <f>IF(ISERROR('[33]Récolte_N'!$F$24)=TRUE,"",'[33]Récolte_N'!$F$24)</f>
        <v>4000</v>
      </c>
      <c r="D25" s="65">
        <f t="shared" si="0"/>
        <v>28.75</v>
      </c>
      <c r="E25" s="66">
        <f>IF(ISERROR('[33]Récolte_N'!$H$24)=TRUE,"",'[33]Récolte_N'!$H$24)</f>
        <v>11500</v>
      </c>
      <c r="F25" s="86">
        <f t="shared" si="3"/>
        <v>12000</v>
      </c>
      <c r="G25" s="42">
        <f>IF(ISERROR('[33]Récolte_N'!$I$24)=TRUE,"",'[33]Récolte_N'!$I$24)</f>
        <v>6400</v>
      </c>
      <c r="H25" s="87">
        <f t="shared" si="4"/>
        <v>5165.619</v>
      </c>
      <c r="I25" s="67">
        <f t="shared" si="2"/>
        <v>0.2389609067180527</v>
      </c>
      <c r="J25" s="51"/>
      <c r="K25" s="10" t="s">
        <v>24</v>
      </c>
      <c r="L25" s="65">
        <f>IF(ISERROR('[16]Récolte_N'!$F$24)=TRUE,"",'[16]Récolte_N'!$F$24)</f>
        <v>4000</v>
      </c>
      <c r="M25" s="65">
        <f t="shared" si="5"/>
        <v>30</v>
      </c>
      <c r="N25" s="66">
        <f>IF(ISERROR('[16]Récolte_N'!$H$24)=TRUE,"",'[16]Récolte_N'!$H$24)</f>
        <v>12000</v>
      </c>
      <c r="O25" s="125">
        <f>'[2]FE'!$AI181</f>
        <v>5165.619</v>
      </c>
    </row>
    <row r="26" spans="1:15" ht="13.5" customHeight="1">
      <c r="A26" s="1" t="s">
        <v>19</v>
      </c>
      <c r="B26" s="68" t="s">
        <v>25</v>
      </c>
      <c r="C26" s="65">
        <f>IF(ISERROR('[34]Récolte_N'!$F$24)=TRUE,"",'[34]Récolte_N'!$F$24)</f>
        <v>13250</v>
      </c>
      <c r="D26" s="65">
        <f t="shared" si="0"/>
        <v>37</v>
      </c>
      <c r="E26" s="66">
        <f>IF(ISERROR('[34]Récolte_N'!$H$24)=TRUE,"",'[34]Récolte_N'!$H$24)</f>
        <v>49025</v>
      </c>
      <c r="F26" s="86">
        <f t="shared" si="3"/>
        <v>66657</v>
      </c>
      <c r="G26" s="42">
        <f>IF(ISERROR('[34]Récolte_N'!$I$24)=TRUE,"",'[34]Récolte_N'!$I$24)</f>
        <v>46300</v>
      </c>
      <c r="H26" s="87">
        <f t="shared" si="4"/>
        <v>62163.192999999985</v>
      </c>
      <c r="I26" s="67">
        <f t="shared" si="2"/>
        <v>-0.25518626432204006</v>
      </c>
      <c r="J26" s="51"/>
      <c r="K26" s="10" t="s">
        <v>25</v>
      </c>
      <c r="L26" s="65">
        <f>IF(ISERROR('[17]Récolte_N'!$F$24)=TRUE,"",'[17]Récolte_N'!$F$24)</f>
        <v>13070</v>
      </c>
      <c r="M26" s="65">
        <f t="shared" si="5"/>
        <v>51</v>
      </c>
      <c r="N26" s="66">
        <f>IF(ISERROR('[17]Récolte_N'!$H$24)=TRUE,"",'[17]Récolte_N'!$H$24)</f>
        <v>66657</v>
      </c>
      <c r="O26" s="125">
        <f>'[2]FE'!$AI182</f>
        <v>62163.192999999985</v>
      </c>
    </row>
    <row r="27" spans="1:15" ht="13.5" customHeight="1">
      <c r="A27" s="1" t="s">
        <v>19</v>
      </c>
      <c r="B27" s="68" t="s">
        <v>26</v>
      </c>
      <c r="C27" s="65">
        <f>IF(ISERROR('[35]Récolte_N'!$F$24)=TRUE,"",'[35]Récolte_N'!$F$24)</f>
        <v>1215</v>
      </c>
      <c r="D27" s="65">
        <f t="shared" si="0"/>
        <v>27.226337448559672</v>
      </c>
      <c r="E27" s="66">
        <f>IF(ISERROR('[35]Récolte_N'!$H$24)=TRUE,"",'[35]Récolte_N'!$H$24)</f>
        <v>3308</v>
      </c>
      <c r="F27" s="86">
        <f t="shared" si="3"/>
        <v>3501</v>
      </c>
      <c r="G27" s="42">
        <f>IF(ISERROR('[35]Récolte_N'!$I$24)=TRUE,"",'[35]Récolte_N'!$I$24)</f>
        <v>1380</v>
      </c>
      <c r="H27" s="87">
        <f t="shared" si="4"/>
        <v>954.333</v>
      </c>
      <c r="I27" s="67">
        <f t="shared" si="2"/>
        <v>0.44603613204196013</v>
      </c>
      <c r="J27" s="51"/>
      <c r="K27" s="10" t="s">
        <v>26</v>
      </c>
      <c r="L27" s="65">
        <f>IF(ISERROR('[18]Récolte_N'!$F$24)=TRUE,"",'[18]Récolte_N'!$F$24)</f>
        <v>1270</v>
      </c>
      <c r="M27" s="65">
        <f t="shared" si="5"/>
        <v>27.566929133858267</v>
      </c>
      <c r="N27" s="66">
        <f>IF(ISERROR('[18]Récolte_N'!$H$24)=TRUE,"",'[18]Récolte_N'!$H$24)</f>
        <v>3501</v>
      </c>
      <c r="O27" s="125">
        <f>'[2]FE'!$AI183</f>
        <v>954.333</v>
      </c>
    </row>
    <row r="28" spans="1:15" ht="13.5" customHeight="1">
      <c r="A28" s="1" t="s">
        <v>19</v>
      </c>
      <c r="B28" s="68" t="s">
        <v>27</v>
      </c>
      <c r="C28" s="65">
        <f>IF(ISERROR('[36]Récolte_N'!$F$24)=TRUE,"",'[36]Récolte_N'!$F$24)</f>
        <v>7300</v>
      </c>
      <c r="D28" s="65">
        <f t="shared" si="0"/>
        <v>39.300000000000004</v>
      </c>
      <c r="E28" s="66">
        <f>IF(ISERROR('[36]Récolte_N'!$H$24)=TRUE,"",'[36]Récolte_N'!$H$24)</f>
        <v>28689</v>
      </c>
      <c r="F28" s="86">
        <f t="shared" si="3"/>
        <v>30555.03</v>
      </c>
      <c r="G28" s="42">
        <f>IF(ISERROR('[36]Récolte_N'!$I$24)=TRUE,"",'[36]Récolte_N'!$I$24)</f>
        <v>26000</v>
      </c>
      <c r="H28" s="87">
        <f t="shared" si="4"/>
        <v>29573.074999999993</v>
      </c>
      <c r="I28" s="67">
        <f t="shared" si="2"/>
        <v>-0.12082189626881867</v>
      </c>
      <c r="J28" s="51"/>
      <c r="K28" s="10" t="s">
        <v>27</v>
      </c>
      <c r="L28" s="65">
        <f>IF(ISERROR('[19]Récolte_N'!$F$24)=TRUE,"",'[19]Récolte_N'!$F$24)</f>
        <v>5241</v>
      </c>
      <c r="M28" s="65">
        <f t="shared" si="5"/>
        <v>58.3</v>
      </c>
      <c r="N28" s="66">
        <f>IF(ISERROR('[19]Récolte_N'!$H$24)=TRUE,"",'[19]Récolte_N'!$H$24)</f>
        <v>30555.03</v>
      </c>
      <c r="O28" s="125">
        <f>'[2]FE'!$AI184</f>
        <v>29573.074999999993</v>
      </c>
    </row>
    <row r="29" spans="2:15" ht="12.75">
      <c r="B29" s="68" t="s">
        <v>38</v>
      </c>
      <c r="C29" s="65">
        <f>IF(ISERROR('[37]Récolte_N'!$F$24)=TRUE,"",'[37]Récolte_N'!$F$24)</f>
        <v>4600</v>
      </c>
      <c r="D29" s="65">
        <f t="shared" si="0"/>
        <v>35</v>
      </c>
      <c r="E29" s="66">
        <f>IF(ISERROR('[37]Récolte_N'!$H$24)=TRUE,"",'[37]Récolte_N'!$H$24)</f>
        <v>16100</v>
      </c>
      <c r="F29" s="86">
        <f t="shared" si="3"/>
        <v>17850</v>
      </c>
      <c r="G29" s="42">
        <f>IF(ISERROR('[37]Récolte_N'!$I$24)=TRUE,"",'[37]Récolte_N'!$I$24)</f>
        <v>15200</v>
      </c>
      <c r="H29" s="87">
        <f t="shared" si="4"/>
        <v>15149.523</v>
      </c>
      <c r="I29" s="67">
        <f t="shared" si="2"/>
        <v>0.0033319200875170374</v>
      </c>
      <c r="K29" s="10" t="s">
        <v>38</v>
      </c>
      <c r="L29" s="65">
        <f>IF(ISERROR('[20]Récolte_N'!$F$24)=TRUE,"",'[20]Récolte_N'!$F$24)</f>
        <v>3450</v>
      </c>
      <c r="M29" s="65">
        <f t="shared" si="5"/>
        <v>51.73913043478261</v>
      </c>
      <c r="N29" s="66">
        <f>IF(ISERROR('[20]Récolte_N'!$H$24)=TRUE,"",'[20]Récolte_N'!$H$24)</f>
        <v>17850</v>
      </c>
      <c r="O29" s="125">
        <f>'[2]FE'!$AI185</f>
        <v>15149.523</v>
      </c>
    </row>
    <row r="30" spans="2:15" ht="12.75">
      <c r="B30" s="68" t="s">
        <v>28</v>
      </c>
      <c r="C30" s="65">
        <f>IF(ISERROR('[38]Récolte_N'!$F$24)=TRUE,"",'[38]Récolte_N'!$F$24)</f>
        <v>2748</v>
      </c>
      <c r="D30" s="65">
        <f t="shared" si="0"/>
        <v>17.987627365356623</v>
      </c>
      <c r="E30" s="66">
        <f>IF(ISERROR('[38]Récolte_N'!$H$24)=TRUE,"",'[38]Récolte_N'!$H$24)</f>
        <v>4943</v>
      </c>
      <c r="F30" s="86">
        <f t="shared" si="3"/>
        <v>12600</v>
      </c>
      <c r="G30" s="42">
        <f>IF(ISERROR('[38]Récolte_N'!$I$24)=TRUE,"",'[38]Récolte_N'!$I$24)</f>
        <v>1600</v>
      </c>
      <c r="H30" s="87">
        <f t="shared" si="4"/>
        <v>2084.48</v>
      </c>
      <c r="I30" s="67">
        <f t="shared" si="2"/>
        <v>-0.2324224746699417</v>
      </c>
      <c r="J30"/>
      <c r="K30" s="10" t="s">
        <v>28</v>
      </c>
      <c r="L30" s="65">
        <f>IF(ISERROR('[21]Récolte_N'!$F$24)=TRUE,"",'[21]Récolte_N'!$F$24)</f>
        <v>6300</v>
      </c>
      <c r="M30" s="65">
        <f t="shared" si="5"/>
        <v>20</v>
      </c>
      <c r="N30" s="66">
        <f>IF(ISERROR('[21]Récolte_N'!$H$24)=TRUE,"",'[21]Récolte_N'!$H$24)</f>
        <v>12600</v>
      </c>
      <c r="O30" s="125">
        <f>'[2]FE'!$AI186</f>
        <v>2084.48</v>
      </c>
    </row>
    <row r="31" spans="2:15" ht="12.75">
      <c r="B31" s="68" t="s">
        <v>29</v>
      </c>
      <c r="C31" s="65">
        <f>IF(ISERROR('[42]Récolte_N'!$F$24)=TRUE,"",'[42]Récolte_N'!$F$24)</f>
        <v>100</v>
      </c>
      <c r="D31" s="65">
        <f t="shared" si="0"/>
        <v>20</v>
      </c>
      <c r="E31" s="66">
        <f>IF(ISERROR('[42]Récolte_N'!$H$24)=TRUE,"",'[42]Récolte_N'!$H$24)</f>
        <v>200</v>
      </c>
      <c r="F31" s="66">
        <f>N31</f>
        <v>240</v>
      </c>
      <c r="G31" s="42">
        <f>IF(ISERROR('[42]Récolte_N'!$I$24)=TRUE,"",'[42]Récolte_N'!$I$24)</f>
        <v>90</v>
      </c>
      <c r="H31" s="87">
        <f t="shared" si="4"/>
        <v>51.693</v>
      </c>
      <c r="I31" s="67">
        <f t="shared" si="2"/>
        <v>0.7410481109627998</v>
      </c>
      <c r="K31" s="10" t="s">
        <v>29</v>
      </c>
      <c r="L31" s="65">
        <f>IF(ISERROR('[22]Récolte_N'!$F$24)=TRUE,"",'[22]Récolte_N'!$F$24)</f>
        <v>120</v>
      </c>
      <c r="M31" s="65">
        <f t="shared" si="5"/>
        <v>20</v>
      </c>
      <c r="N31" s="66">
        <f>IF(ISERROR('[22]Récolte_N'!$H$24)=TRUE,"",'[22]Récolte_N'!$H$24)</f>
        <v>240</v>
      </c>
      <c r="O31" s="125">
        <f>'[2]FE'!$AI187</f>
        <v>51.693</v>
      </c>
    </row>
    <row r="32" spans="2:15" ht="12.75">
      <c r="B32" s="56"/>
      <c r="C32" s="16"/>
      <c r="D32" s="16"/>
      <c r="E32" s="9"/>
      <c r="F32" s="83"/>
      <c r="G32" s="43"/>
      <c r="H32" s="15"/>
      <c r="I32" s="69"/>
      <c r="K32" s="10"/>
      <c r="L32" s="28"/>
      <c r="M32" s="28"/>
      <c r="N32" s="28"/>
      <c r="O32" s="72"/>
    </row>
    <row r="33" spans="2:15" ht="15.75" thickBot="1">
      <c r="B33" s="70" t="s">
        <v>30</v>
      </c>
      <c r="C33" s="38">
        <f>IF(SUM(C12:C31)=0,"",SUM(C12:C31))</f>
        <v>67868</v>
      </c>
      <c r="D33" s="38">
        <f>IF(OR(C33="",C33=0),"",(E33/C33)*10)</f>
        <v>35.523044733895205</v>
      </c>
      <c r="E33" s="38">
        <f>IF(SUM(E12:E31)=0,"",SUM(E12:E31))</f>
        <v>241087.8</v>
      </c>
      <c r="F33" s="84">
        <f>IF(SUM(F12:F31)=0,"",SUM(F12:F31))</f>
        <v>286817.38</v>
      </c>
      <c r="G33" s="44">
        <f>IF(SUM(G12:G31)=0,"",SUM(G12:G31))</f>
        <v>195730</v>
      </c>
      <c r="H33" s="39">
        <f>IF(SUM(H12:H31)=0,"",SUM(H12:H31))</f>
        <v>229092.81900000002</v>
      </c>
      <c r="I33" s="71">
        <f>IF(OR(G33=0,G33=""),"",(G33/H33)-1)</f>
        <v>-0.1456301386731813</v>
      </c>
      <c r="K33" s="29" t="s">
        <v>30</v>
      </c>
      <c r="L33" s="30">
        <f>IF(SUM(L12:L31)=0,"",SUM(L12:L31))</f>
        <v>64383</v>
      </c>
      <c r="M33" s="30">
        <f>IF(OR(L33="",L33=0),"",(N33/L33)*10)</f>
        <v>44.54861997732321</v>
      </c>
      <c r="N33" s="33">
        <f>IF(SUM(N12:N31)=0,"",SUM(N12:N31))</f>
        <v>286817.38</v>
      </c>
      <c r="O33" s="73">
        <f>IF(SUM(O12:O31)=0,"",SUM(O12:O31))</f>
        <v>229092.81900000002</v>
      </c>
    </row>
    <row r="34" spans="2:13" ht="12.75" thickTop="1">
      <c r="B34" s="40"/>
      <c r="C34" s="11"/>
      <c r="D34" s="11"/>
      <c r="E34" s="11"/>
      <c r="F34" s="11"/>
      <c r="G34" s="11"/>
      <c r="H34" s="12"/>
      <c r="I34" s="13"/>
      <c r="M34" s="2"/>
    </row>
    <row r="35" spans="2:9" ht="12">
      <c r="B35" s="41" t="s">
        <v>31</v>
      </c>
      <c r="C35" s="34">
        <f>L33</f>
        <v>64383</v>
      </c>
      <c r="D35" s="34">
        <f>(E35/C35)*10</f>
        <v>44.54861997732321</v>
      </c>
      <c r="E35" s="34">
        <f>N33</f>
        <v>286817.38</v>
      </c>
      <c r="G35" s="34">
        <f>O33</f>
        <v>229092.81900000002</v>
      </c>
      <c r="H35" s="155"/>
      <c r="I35" s="13"/>
    </row>
    <row r="36" spans="2:9" ht="12">
      <c r="B36" s="41" t="s">
        <v>32</v>
      </c>
      <c r="C36" s="35"/>
      <c r="D36" s="36"/>
      <c r="E36" s="35"/>
      <c r="G36" s="35"/>
      <c r="H36" s="12"/>
      <c r="I36" s="13"/>
    </row>
    <row r="37" spans="2:9" ht="12">
      <c r="B37" s="41" t="s">
        <v>33</v>
      </c>
      <c r="C37" s="37">
        <f>IF(OR(C33="",C33=0),"",(C33/C35)-1)</f>
        <v>0.054129195595110424</v>
      </c>
      <c r="D37" s="37">
        <f>IF(OR(D33="",D33=0),"",(D33/D35)-1)</f>
        <v>-0.20260055750374173</v>
      </c>
      <c r="E37" s="37">
        <f>IF(OR(E33="",E33=0),"",(E33/E35)-1)</f>
        <v>-0.1594379671134295</v>
      </c>
      <c r="G37" s="37">
        <f>IF(OR(G33="",G33=0),"",(G33/G35)-1)</f>
        <v>-0.1456301386731813</v>
      </c>
      <c r="H37" s="12"/>
      <c r="I37" s="13"/>
    </row>
    <row r="38" ht="11.25" thickBot="1"/>
    <row r="39" spans="2:8" ht="12.75">
      <c r="B39" s="127" t="s">
        <v>0</v>
      </c>
      <c r="C39" s="95" t="s">
        <v>3</v>
      </c>
      <c r="D39" s="96" t="s">
        <v>3</v>
      </c>
      <c r="E39" s="97" t="s">
        <v>3</v>
      </c>
      <c r="F39" s="97" t="s">
        <v>3</v>
      </c>
      <c r="G39" s="98" t="s">
        <v>47</v>
      </c>
      <c r="H39" s="128" t="s">
        <v>48</v>
      </c>
    </row>
    <row r="40" spans="2:8" ht="12">
      <c r="B40" s="129"/>
      <c r="C40" s="99" t="s">
        <v>49</v>
      </c>
      <c r="D40" s="100" t="s">
        <v>49</v>
      </c>
      <c r="E40" s="101" t="s">
        <v>49</v>
      </c>
      <c r="F40" s="101" t="s">
        <v>49</v>
      </c>
      <c r="G40" s="102" t="s">
        <v>50</v>
      </c>
      <c r="H40" s="130" t="s">
        <v>51</v>
      </c>
    </row>
    <row r="41" spans="2:8" ht="12.75">
      <c r="B41" s="129"/>
      <c r="C41" s="103" t="s">
        <v>56</v>
      </c>
      <c r="D41" s="104" t="s">
        <v>57</v>
      </c>
      <c r="E41" s="105" t="s">
        <v>56</v>
      </c>
      <c r="F41" s="105" t="s">
        <v>57</v>
      </c>
      <c r="G41" s="102" t="s">
        <v>52</v>
      </c>
      <c r="H41" s="130" t="s">
        <v>13</v>
      </c>
    </row>
    <row r="42" spans="2:8" ht="12">
      <c r="B42" s="145"/>
      <c r="C42" s="106" t="s">
        <v>53</v>
      </c>
      <c r="D42" s="107" t="s">
        <v>53</v>
      </c>
      <c r="E42" s="108" t="s">
        <v>54</v>
      </c>
      <c r="F42" s="108" t="s">
        <v>54</v>
      </c>
      <c r="G42" s="109" t="s">
        <v>49</v>
      </c>
      <c r="H42" s="131"/>
    </row>
    <row r="43" spans="2:8" ht="12">
      <c r="B43" s="129" t="s">
        <v>14</v>
      </c>
      <c r="C43" s="110">
        <f>'[1]FE'!$AI168</f>
        <v>1275.8</v>
      </c>
      <c r="D43" s="111">
        <f>'[2]FE'!$AD168</f>
        <v>845.705</v>
      </c>
      <c r="E43" s="112">
        <f>IF(OR(G12="",G12=0),"",C43/G12)</f>
        <v>0.9813846153846153</v>
      </c>
      <c r="F43" s="113">
        <f>IF(OR(H12="",H12=0),"",D43/H12)</f>
        <v>0.9149631344631913</v>
      </c>
      <c r="G43" s="114">
        <f aca="true" t="shared" si="6" ref="G43:G64">IF(OR(E43="",E43=0),"",(E43-F43)*100)</f>
        <v>6.642148092142397</v>
      </c>
      <c r="H43" s="132">
        <f>IF(E12="","",(G12/E12))</f>
        <v>0.3969465648854962</v>
      </c>
    </row>
    <row r="44" spans="2:8" ht="12">
      <c r="B44" s="129" t="s">
        <v>39</v>
      </c>
      <c r="C44" s="111">
        <f>'[1]FE'!$AI169</f>
        <v>263.5</v>
      </c>
      <c r="D44" s="111">
        <f>'[2]FE'!$AD169</f>
        <v>34.4</v>
      </c>
      <c r="E44" s="113">
        <f>IF(OR(G13="",G13=0),"",C44/G13)</f>
        <v>2.3954545454545455</v>
      </c>
      <c r="F44" s="113">
        <f>IF(OR(H13="",H13=0),"",D44/H13)</f>
        <v>0.3843575418994413</v>
      </c>
      <c r="G44" s="114">
        <f t="shared" si="6"/>
        <v>201.10970035551043</v>
      </c>
      <c r="H44" s="132">
        <f>IF(E13="","",(G13/E13))</f>
        <v>0.11190233977619532</v>
      </c>
    </row>
    <row r="45" spans="2:8" ht="12">
      <c r="B45" s="129" t="s">
        <v>15</v>
      </c>
      <c r="C45" s="111">
        <f>'[1]FE'!$AI170</f>
        <v>1782.7</v>
      </c>
      <c r="D45" s="111">
        <f>'[2]FE'!$AD170</f>
        <v>1651.8830000000003</v>
      </c>
      <c r="E45" s="113">
        <f aca="true" t="shared" si="7" ref="E45:F61">IF(OR(G14="",G14=0),"",C45/G14)</f>
        <v>0.9382631578947369</v>
      </c>
      <c r="F45" s="115">
        <f t="shared" si="7"/>
        <v>0.86928765987185</v>
      </c>
      <c r="G45" s="114">
        <f t="shared" si="6"/>
        <v>6.897549802288694</v>
      </c>
      <c r="H45" s="132">
        <f>IF(E14="","",(G14/E14))</f>
        <v>0.434981684981685</v>
      </c>
    </row>
    <row r="46" spans="2:8" ht="12">
      <c r="B46" s="129" t="s">
        <v>36</v>
      </c>
      <c r="C46" s="111">
        <f>'[1]FE'!$AI171</f>
        <v>307.1</v>
      </c>
      <c r="D46" s="111">
        <f>'[2]FE'!$AD171</f>
        <v>202.1</v>
      </c>
      <c r="E46" s="113">
        <f t="shared" si="7"/>
        <v>0.8774285714285714</v>
      </c>
      <c r="F46" s="115">
        <f t="shared" si="7"/>
        <v>0.7997625643055006</v>
      </c>
      <c r="G46" s="114">
        <f t="shared" si="6"/>
        <v>7.766600712307081</v>
      </c>
      <c r="H46" s="132">
        <f>IF(E15="","",(G15/E15))</f>
        <v>0.20022883295194507</v>
      </c>
    </row>
    <row r="47" spans="2:8" ht="12">
      <c r="B47" s="129" t="s">
        <v>16</v>
      </c>
      <c r="C47" s="111">
        <f>'[1]FE'!$AI172</f>
        <v>17001.9</v>
      </c>
      <c r="D47" s="111">
        <f>'[2]FE'!$AD172</f>
        <v>14916.039000000002</v>
      </c>
      <c r="E47" s="113">
        <f t="shared" si="7"/>
        <v>0.850095</v>
      </c>
      <c r="F47" s="115">
        <f t="shared" si="7"/>
        <v>0.8714571366725277</v>
      </c>
      <c r="G47" s="114">
        <f t="shared" si="6"/>
        <v>-2.136213667252762</v>
      </c>
      <c r="H47" s="132">
        <f aca="true" t="shared" si="8" ref="H47:H62">IF(E16="","",(G16/E16))</f>
        <v>0.7843137254901961</v>
      </c>
    </row>
    <row r="48" spans="2:8" ht="12">
      <c r="B48" s="129" t="s">
        <v>17</v>
      </c>
      <c r="C48" s="111">
        <f>'[1]FE'!$AI173</f>
        <v>49808.2</v>
      </c>
      <c r="D48" s="111">
        <f>'[2]FE'!$AD173</f>
        <v>63570.683</v>
      </c>
      <c r="E48" s="113">
        <f t="shared" si="7"/>
        <v>0.8831241134751773</v>
      </c>
      <c r="F48" s="115">
        <f t="shared" si="7"/>
        <v>0.9188228382764153</v>
      </c>
      <c r="G48" s="114">
        <f t="shared" si="6"/>
        <v>-3.5698724801238035</v>
      </c>
      <c r="H48" s="132">
        <f t="shared" si="8"/>
        <v>0.9608177172061328</v>
      </c>
    </row>
    <row r="49" spans="2:8" ht="12">
      <c r="B49" s="129" t="s">
        <v>18</v>
      </c>
      <c r="C49" s="111">
        <f>'[1]FE'!$AI174</f>
        <v>114.9</v>
      </c>
      <c r="D49" s="111">
        <f>'[2]FE'!$AD174</f>
        <v>154.296</v>
      </c>
      <c r="E49" s="113">
        <f t="shared" si="7"/>
        <v>0.5745</v>
      </c>
      <c r="F49" s="115">
        <f t="shared" si="7"/>
        <v>1</v>
      </c>
      <c r="G49" s="114">
        <f t="shared" si="6"/>
        <v>-42.55</v>
      </c>
      <c r="H49" s="132">
        <f t="shared" si="8"/>
        <v>0.7407407407407407</v>
      </c>
    </row>
    <row r="50" spans="2:8" ht="12">
      <c r="B50" s="129" t="s">
        <v>20</v>
      </c>
      <c r="C50" s="111">
        <f>'[1]FE'!$AI175</f>
        <v>175.6</v>
      </c>
      <c r="D50" s="111">
        <f>'[2]FE'!$AD175</f>
        <v>102.652</v>
      </c>
      <c r="E50" s="113">
        <f t="shared" si="7"/>
      </c>
      <c r="F50" s="115">
        <f t="shared" si="7"/>
        <v>1</v>
      </c>
      <c r="G50" s="114">
        <f t="shared" si="6"/>
      </c>
      <c r="H50" s="132"/>
    </row>
    <row r="51" spans="2:8" ht="12">
      <c r="B51" s="129" t="s">
        <v>34</v>
      </c>
      <c r="C51" s="111">
        <f>'[1]FE'!$AI176</f>
        <v>11288.6</v>
      </c>
      <c r="D51" s="111">
        <f>'[2]FE'!$AD176</f>
        <v>17259.241</v>
      </c>
      <c r="E51" s="113">
        <f t="shared" si="7"/>
        <v>0.9177723577235772</v>
      </c>
      <c r="F51" s="115">
        <f t="shared" si="7"/>
        <v>0.9394495421832755</v>
      </c>
      <c r="G51" s="114">
        <f t="shared" si="6"/>
        <v>-2.167718445969824</v>
      </c>
      <c r="H51" s="132">
        <f t="shared" si="8"/>
        <v>0.8255587623330425</v>
      </c>
    </row>
    <row r="52" spans="2:8" ht="12">
      <c r="B52" s="129" t="s">
        <v>21</v>
      </c>
      <c r="C52" s="111">
        <f>'[1]FE'!$AI177</f>
        <v>2347</v>
      </c>
      <c r="D52" s="111">
        <f>'[2]FE'!$AD177</f>
        <v>1378.4</v>
      </c>
      <c r="E52" s="113">
        <f t="shared" si="7"/>
        <v>0.7823333333333333</v>
      </c>
      <c r="F52" s="115">
        <f t="shared" si="7"/>
        <v>0.7099262982782331</v>
      </c>
      <c r="G52" s="114">
        <f t="shared" si="6"/>
        <v>7.240703505510027</v>
      </c>
      <c r="H52" s="132">
        <f t="shared" si="8"/>
        <v>0.5291005291005291</v>
      </c>
    </row>
    <row r="53" spans="2:8" ht="12">
      <c r="B53" s="129" t="s">
        <v>37</v>
      </c>
      <c r="C53" s="111">
        <f>'[1]FE'!$AI178</f>
        <v>15.9</v>
      </c>
      <c r="D53" s="111">
        <f>'[2]FE'!$AD178</f>
        <v>0</v>
      </c>
      <c r="E53" s="113">
        <f t="shared" si="7"/>
      </c>
      <c r="F53" s="115">
        <f t="shared" si="7"/>
      </c>
      <c r="G53" s="114">
        <f t="shared" si="6"/>
      </c>
      <c r="H53" s="132"/>
    </row>
    <row r="54" spans="2:8" ht="12">
      <c r="B54" s="129" t="s">
        <v>22</v>
      </c>
      <c r="C54" s="111">
        <f>'[1]FE'!$AI179</f>
        <v>1360.4</v>
      </c>
      <c r="D54" s="111">
        <f>'[2]FE'!$AD179</f>
        <v>1376.82</v>
      </c>
      <c r="E54" s="113">
        <f t="shared" si="7"/>
        <v>0.9717142857142858</v>
      </c>
      <c r="F54" s="115">
        <f t="shared" si="7"/>
        <v>0.9542959327954753</v>
      </c>
      <c r="G54" s="114">
        <f t="shared" si="6"/>
        <v>1.7418352918810442</v>
      </c>
      <c r="H54" s="132">
        <f t="shared" si="8"/>
        <v>0.34148007219864385</v>
      </c>
    </row>
    <row r="55" spans="2:8" ht="12">
      <c r="B55" s="129" t="s">
        <v>23</v>
      </c>
      <c r="C55" s="111">
        <f>'[1]FE'!$AI180</f>
        <v>1625.7</v>
      </c>
      <c r="D55" s="111">
        <f>'[2]FE'!$AD180</f>
        <v>2326.255</v>
      </c>
      <c r="E55" s="113">
        <f t="shared" si="7"/>
        <v>0.9031666666666667</v>
      </c>
      <c r="F55" s="115">
        <f t="shared" si="7"/>
        <v>0.9426222367197424</v>
      </c>
      <c r="G55" s="114">
        <f t="shared" si="6"/>
        <v>-3.945557005307576</v>
      </c>
      <c r="H55" s="132">
        <f t="shared" si="8"/>
        <v>0.23047375160051217</v>
      </c>
    </row>
    <row r="56" spans="2:8" ht="12">
      <c r="B56" s="129" t="s">
        <v>24</v>
      </c>
      <c r="C56" s="111">
        <f>'[1]FE'!$AI181</f>
        <v>5761.5</v>
      </c>
      <c r="D56" s="111">
        <f>'[2]FE'!$AD181</f>
        <v>4722.579000000001</v>
      </c>
      <c r="E56" s="113">
        <f t="shared" si="7"/>
        <v>0.900234375</v>
      </c>
      <c r="F56" s="115">
        <f t="shared" si="7"/>
        <v>0.914232931232443</v>
      </c>
      <c r="G56" s="114">
        <f t="shared" si="6"/>
        <v>-1.399855623244295</v>
      </c>
      <c r="H56" s="132">
        <f t="shared" si="8"/>
        <v>0.5565217391304348</v>
      </c>
    </row>
    <row r="57" spans="2:8" ht="12">
      <c r="B57" s="129" t="s">
        <v>25</v>
      </c>
      <c r="C57" s="111">
        <f>'[1]FE'!$AI182</f>
        <v>36491.3</v>
      </c>
      <c r="D57" s="111">
        <f>'[2]FE'!$AD182</f>
        <v>56740.23699999999</v>
      </c>
      <c r="E57" s="113">
        <f t="shared" si="7"/>
        <v>0.7881490280777539</v>
      </c>
      <c r="F57" s="115">
        <f t="shared" si="7"/>
        <v>0.9127625892704707</v>
      </c>
      <c r="G57" s="114">
        <f t="shared" si="6"/>
        <v>-12.461356119271683</v>
      </c>
      <c r="H57" s="132">
        <f t="shared" si="8"/>
        <v>0.944416114227435</v>
      </c>
    </row>
    <row r="58" spans="2:8" ht="12">
      <c r="B58" s="129" t="s">
        <v>26</v>
      </c>
      <c r="C58" s="111">
        <f>'[1]FE'!$AI183</f>
        <v>1281</v>
      </c>
      <c r="D58" s="111">
        <f>'[2]FE'!$AD183</f>
        <v>859.213</v>
      </c>
      <c r="E58" s="113">
        <f t="shared" si="7"/>
        <v>0.9282608695652174</v>
      </c>
      <c r="F58" s="115">
        <f t="shared" si="7"/>
        <v>0.9003282921160644</v>
      </c>
      <c r="G58" s="114">
        <f t="shared" si="6"/>
        <v>2.7932577449153007</v>
      </c>
      <c r="H58" s="132">
        <f t="shared" si="8"/>
        <v>0.41717049576783555</v>
      </c>
    </row>
    <row r="59" spans="2:8" ht="12">
      <c r="B59" s="129" t="s">
        <v>27</v>
      </c>
      <c r="C59" s="111">
        <f>'[1]FE'!$AI184</f>
        <v>21568.9</v>
      </c>
      <c r="D59" s="111">
        <f>'[2]FE'!$AD184</f>
        <v>25184.805</v>
      </c>
      <c r="E59" s="113">
        <f t="shared" si="7"/>
        <v>0.829573076923077</v>
      </c>
      <c r="F59" s="115">
        <f t="shared" si="7"/>
        <v>0.8516126577976759</v>
      </c>
      <c r="G59" s="114">
        <f t="shared" si="6"/>
        <v>-2.2039580874598896</v>
      </c>
      <c r="H59" s="132">
        <f>IF(E28="","",(G28/E28))</f>
        <v>0.9062706960856077</v>
      </c>
    </row>
    <row r="60" spans="2:8" ht="12">
      <c r="B60" s="129" t="s">
        <v>38</v>
      </c>
      <c r="C60" s="111">
        <f>'[1]FE'!$AI185</f>
        <v>14713.5</v>
      </c>
      <c r="D60" s="111">
        <f>'[2]FE'!$AD185</f>
        <v>14566.476999999999</v>
      </c>
      <c r="E60" s="113">
        <f t="shared" si="7"/>
        <v>0.9679934210526315</v>
      </c>
      <c r="F60" s="115">
        <f t="shared" si="7"/>
        <v>0.9615139037710956</v>
      </c>
      <c r="G60" s="114">
        <f t="shared" si="6"/>
        <v>0.6479517281535951</v>
      </c>
      <c r="H60" s="132">
        <f>IF(E29="","",(G29/E29))</f>
        <v>0.9440993788819876</v>
      </c>
    </row>
    <row r="61" spans="2:8" ht="12">
      <c r="B61" s="129" t="s">
        <v>28</v>
      </c>
      <c r="C61" s="111">
        <f>'[1]FE'!$AI186</f>
        <v>1521.9</v>
      </c>
      <c r="D61" s="111">
        <f>'[2]FE'!$AD186</f>
        <v>1863.8120000000001</v>
      </c>
      <c r="E61" s="113">
        <f t="shared" si="7"/>
        <v>0.9511875000000001</v>
      </c>
      <c r="F61" s="115">
        <f t="shared" si="7"/>
        <v>0.8941376266502917</v>
      </c>
      <c r="G61" s="114">
        <f t="shared" si="6"/>
        <v>5.704987334970834</v>
      </c>
      <c r="H61" s="132">
        <f t="shared" si="8"/>
        <v>0.32369006676107626</v>
      </c>
    </row>
    <row r="62" spans="2:8" ht="12">
      <c r="B62" s="129" t="s">
        <v>29</v>
      </c>
      <c r="C62" s="111">
        <f>'[1]FE'!$AI187</f>
        <v>82.1</v>
      </c>
      <c r="D62" s="111">
        <f>'[2]FE'!$AD187</f>
        <v>51.693</v>
      </c>
      <c r="E62" s="113">
        <f>IF(OR(G31="",G31=0),"",C62/G31)</f>
        <v>0.9122222222222222</v>
      </c>
      <c r="F62" s="115">
        <f>IF(OR(H31="",H31=0),"",D62/H31)</f>
        <v>1</v>
      </c>
      <c r="G62" s="114">
        <f t="shared" si="6"/>
        <v>-8.777777777777784</v>
      </c>
      <c r="H62" s="132">
        <f t="shared" si="8"/>
        <v>0.45</v>
      </c>
    </row>
    <row r="63" spans="2:8" ht="12">
      <c r="B63" s="129"/>
      <c r="C63" s="111"/>
      <c r="D63" s="111"/>
      <c r="E63" s="116"/>
      <c r="F63" s="113">
        <f>IF(OR(H32="",H32=0),"",D63/H32)</f>
      </c>
      <c r="G63" s="114"/>
      <c r="H63" s="132"/>
    </row>
    <row r="64" spans="2:8" ht="12.75" thickBot="1">
      <c r="B64" s="133" t="s">
        <v>30</v>
      </c>
      <c r="C64" s="117">
        <f>IF(SUM(C43:C62)=0,"",SUM(C43:C62))</f>
        <v>168787.5</v>
      </c>
      <c r="D64" s="117">
        <f>IF(SUM(D43:D62)=0,"",SUM(D43:D62))</f>
        <v>207807.28999999998</v>
      </c>
      <c r="E64" s="118">
        <f>IF(OR(G33="",G33=0),"",C64/G33)</f>
        <v>0.8623486435395699</v>
      </c>
      <c r="F64" s="119">
        <f>IF(OR(H33="",H33=0),"",D64/H33)</f>
        <v>0.907087751187871</v>
      </c>
      <c r="G64" s="120">
        <f t="shared" si="6"/>
        <v>-4.473910764830114</v>
      </c>
      <c r="H64" s="134">
        <f>IF(E33="","",(G33/E33))</f>
        <v>0.8118619025931632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5"/>
  <sheetViews>
    <sheetView workbookViewId="0" topLeftCell="A7">
      <selection activeCell="F67" sqref="F67"/>
    </sheetView>
  </sheetViews>
  <sheetFormatPr defaultColWidth="12" defaultRowHeight="11.25"/>
  <cols>
    <col min="1" max="1" width="34.66015625" style="1" customWidth="1"/>
    <col min="2" max="2" width="19.66015625" style="2" customWidth="1"/>
    <col min="3" max="3" width="15.66015625" style="3" customWidth="1"/>
    <col min="4" max="4" width="13.66015625" style="2" customWidth="1"/>
    <col min="5" max="5" width="5.66015625" style="1" customWidth="1"/>
    <col min="6" max="6" width="11.5" style="1" customWidth="1"/>
    <col min="7" max="7" width="34.66015625" style="1" customWidth="1"/>
    <col min="8" max="8" width="19.66015625" style="1" customWidth="1"/>
    <col min="9" max="9" width="15.66015625" style="1" customWidth="1"/>
    <col min="10" max="10" width="13.66015625" style="1" customWidth="1"/>
    <col min="11" max="16384" width="11.5" style="1" customWidth="1"/>
  </cols>
  <sheetData>
    <row r="1" ht="10.5">
      <c r="A1" s="156"/>
    </row>
    <row r="3" spans="1:9" ht="25.5" customHeight="1">
      <c r="A3" s="157" t="s">
        <v>63</v>
      </c>
      <c r="B3" s="157"/>
      <c r="C3" s="157"/>
      <c r="D3" s="157"/>
      <c r="E3" s="157"/>
      <c r="F3" s="158"/>
      <c r="G3" s="158"/>
      <c r="H3" s="158"/>
      <c r="I3" s="158"/>
    </row>
    <row r="4" spans="1:9" s="89" customFormat="1" ht="12.75" customHeight="1">
      <c r="A4" s="159"/>
      <c r="B4" s="159"/>
      <c r="C4" s="159"/>
      <c r="D4" s="159"/>
      <c r="E4" s="159"/>
      <c r="F4" s="158"/>
      <c r="G4" s="158"/>
      <c r="H4" s="158"/>
      <c r="I4" s="158"/>
    </row>
    <row r="5" spans="1:9" s="89" customFormat="1" ht="12.75" customHeight="1">
      <c r="A5" s="159"/>
      <c r="B5" s="159"/>
      <c r="C5" s="159"/>
      <c r="D5" s="159"/>
      <c r="E5" s="159"/>
      <c r="F5" s="158"/>
      <c r="G5" s="158"/>
      <c r="H5" s="158"/>
      <c r="I5" s="158"/>
    </row>
    <row r="6" spans="1:4" ht="12.75" customHeight="1">
      <c r="A6" s="160"/>
      <c r="B6" s="161"/>
      <c r="C6" s="161"/>
      <c r="D6" s="161"/>
    </row>
    <row r="7" spans="1:10" ht="18" customHeight="1">
      <c r="A7" s="162" t="s">
        <v>64</v>
      </c>
      <c r="B7" s="163"/>
      <c r="C7" s="163"/>
      <c r="D7" s="164"/>
      <c r="G7" s="162" t="s">
        <v>65</v>
      </c>
      <c r="H7" s="163"/>
      <c r="I7" s="163"/>
      <c r="J7" s="164"/>
    </row>
    <row r="8" ht="15" customHeight="1" thickBot="1">
      <c r="A8" s="89"/>
    </row>
    <row r="9" spans="1:10" ht="12.75">
      <c r="A9" s="165" t="s">
        <v>0</v>
      </c>
      <c r="B9" s="166" t="s">
        <v>66</v>
      </c>
      <c r="C9" s="167" t="s">
        <v>67</v>
      </c>
      <c r="D9" s="168" t="s">
        <v>68</v>
      </c>
      <c r="E9" s="169"/>
      <c r="G9" s="165" t="s">
        <v>0</v>
      </c>
      <c r="H9" s="166" t="s">
        <v>66</v>
      </c>
      <c r="I9" s="167" t="s">
        <v>67</v>
      </c>
      <c r="J9" s="168" t="s">
        <v>68</v>
      </c>
    </row>
    <row r="10" spans="1:10" ht="12">
      <c r="A10" s="170"/>
      <c r="B10" s="171" t="s">
        <v>8</v>
      </c>
      <c r="C10" s="172" t="s">
        <v>8</v>
      </c>
      <c r="D10" s="173" t="s">
        <v>13</v>
      </c>
      <c r="E10" s="169"/>
      <c r="G10" s="170"/>
      <c r="H10" s="171" t="s">
        <v>8</v>
      </c>
      <c r="I10" s="172" t="s">
        <v>8</v>
      </c>
      <c r="J10" s="173" t="s">
        <v>13</v>
      </c>
    </row>
    <row r="11" spans="1:10" ht="12" customHeight="1">
      <c r="A11" s="170"/>
      <c r="B11" s="174" t="s">
        <v>69</v>
      </c>
      <c r="C11" s="175" t="s">
        <v>70</v>
      </c>
      <c r="D11" s="173"/>
      <c r="E11" s="169"/>
      <c r="G11" s="170"/>
      <c r="H11" s="176" t="s">
        <v>69</v>
      </c>
      <c r="I11" s="175" t="s">
        <v>70</v>
      </c>
      <c r="J11" s="173"/>
    </row>
    <row r="12" spans="1:10" ht="11.25">
      <c r="A12" s="177"/>
      <c r="B12" s="178"/>
      <c r="C12" s="179"/>
      <c r="D12" s="180"/>
      <c r="E12" s="169"/>
      <c r="G12" s="177"/>
      <c r="H12" s="181"/>
      <c r="I12" s="179"/>
      <c r="J12" s="180"/>
    </row>
    <row r="13" spans="1:10" ht="12">
      <c r="A13" s="182" t="s">
        <v>14</v>
      </c>
      <c r="B13" s="183">
        <f>IF(ISERROR('[43]Récolte_N+1'!$F$21)=TRUE,"",'[43]Récolte_N+1'!$F$21)</f>
        <v>10200</v>
      </c>
      <c r="C13" s="183">
        <f>IF(ISERROR('[43]Récolte_N'!$F$21)=TRUE,"",'[43]Récolte_N'!$F$21)</f>
        <v>9230</v>
      </c>
      <c r="D13" s="184">
        <f>IF(OR(C13=0,C13=""),"",(B13/C13)-1)</f>
        <v>0.10509209100758388</v>
      </c>
      <c r="E13" s="169"/>
      <c r="G13" s="182" t="s">
        <v>14</v>
      </c>
      <c r="H13" s="183">
        <f>IF(ISERROR('[43]Récolte_N+1'!$F$23)=TRUE,"",'[43]Récolte_N+1'!$F$23)</f>
        <v>825</v>
      </c>
      <c r="I13" s="183">
        <f>IF(ISERROR('[43]Récolte_N'!$F$23)=TRUE,"",'[43]Récolte_N'!$F$23)</f>
        <v>680</v>
      </c>
      <c r="J13" s="184">
        <f aca="true" t="shared" si="0" ref="J13:J32">IF(OR(I13=0,I13=""),"",(H13/I13)-1)</f>
        <v>0.21323529411764697</v>
      </c>
    </row>
    <row r="14" spans="1:10" ht="12">
      <c r="A14" s="185" t="s">
        <v>39</v>
      </c>
      <c r="B14" s="183">
        <f>IF(ISERROR('[44]Récolte_N+1'!$F$21)=TRUE,"",'[44]Récolte_N+1'!$F$21)</f>
        <v>20000</v>
      </c>
      <c r="C14" s="183">
        <f>IF(ISERROR('[44]Récolte_N'!$F$21)=TRUE,"",'[44]Récolte_N'!$F$21)</f>
        <v>20130</v>
      </c>
      <c r="D14" s="184">
        <f aca="true" t="shared" si="1" ref="D14:D32">IF(OR(C14=0,C14=""),"",(B14/C14)-1)</f>
        <v>-0.006458022851465461</v>
      </c>
      <c r="E14" s="169"/>
      <c r="G14" s="185" t="s">
        <v>39</v>
      </c>
      <c r="H14" s="183">
        <f>IF(ISERROR('[44]Récolte_N+1'!$F$23)=TRUE,"",'[44]Récolte_N+1'!$F$23)</f>
      </c>
      <c r="I14" s="183">
        <f>IF(ISERROR('[44]Récolte_N'!$F$23)=TRUE,"",'[44]Récolte_N'!$F$23)</f>
        <v>1681</v>
      </c>
      <c r="J14" s="184" t="e">
        <f t="shared" si="0"/>
        <v>#VALUE!</v>
      </c>
    </row>
    <row r="15" spans="1:10" ht="12">
      <c r="A15" s="185" t="s">
        <v>15</v>
      </c>
      <c r="B15" s="183">
        <f>IF(ISERROR('[45]Récolte_N+1'!$F$21)=TRUE,"",'[45]Récolte_N+1'!$F$21)</f>
        <v>170200</v>
      </c>
      <c r="C15" s="183">
        <f>IF(ISERROR('[45]Récolte_N'!$F$21)=TRUE,"",'[45]Récolte_N'!$F$21)</f>
        <v>165200</v>
      </c>
      <c r="D15" s="184">
        <f t="shared" si="1"/>
        <v>0.030266343825665842</v>
      </c>
      <c r="E15" s="169"/>
      <c r="G15" s="185" t="s">
        <v>15</v>
      </c>
      <c r="H15" s="183">
        <f>IF(ISERROR('[45]Récolte_N+1'!$F$23)=TRUE,"",'[45]Récolte_N+1'!$F$23)</f>
      </c>
      <c r="I15" s="183">
        <f>IF(ISERROR('[45]Récolte_N'!$F$23)=TRUE,"",'[45]Récolte_N'!$F$23)</f>
        <v>10090</v>
      </c>
      <c r="J15" s="184" t="e">
        <f t="shared" si="0"/>
        <v>#VALUE!</v>
      </c>
    </row>
    <row r="16" spans="1:10" ht="12">
      <c r="A16" s="185" t="s">
        <v>36</v>
      </c>
      <c r="B16" s="183">
        <f>IF(ISERROR('[46]Récolte_N+1'!$F$21)=TRUE,"",'[46]Récolte_N+1'!$F$21)</f>
        <v>30000</v>
      </c>
      <c r="C16" s="183">
        <f>IF(ISERROR('[46]Récolte_N'!$F$21)=TRUE,"",'[46]Récolte_N'!$F$21)</f>
        <v>30000</v>
      </c>
      <c r="D16" s="184">
        <f t="shared" si="1"/>
        <v>0</v>
      </c>
      <c r="E16" s="169"/>
      <c r="G16" s="185" t="s">
        <v>36</v>
      </c>
      <c r="H16" s="183">
        <f>IF(ISERROR('[46]Récolte_N+1'!$F$23)=TRUE,"",'[46]Récolte_N+1'!$F$23)</f>
      </c>
      <c r="I16" s="183">
        <f>IF(ISERROR('[46]Récolte_N'!$F$23)=TRUE,"",'[46]Récolte_N'!$F$23)</f>
        <v>480</v>
      </c>
      <c r="J16" s="184" t="e">
        <f t="shared" si="0"/>
        <v>#VALUE!</v>
      </c>
    </row>
    <row r="17" spans="1:10" ht="12">
      <c r="A17" s="185" t="s">
        <v>16</v>
      </c>
      <c r="B17" s="183">
        <f>IF(ISERROR('[47]Récolte_N+1'!$F$21)=TRUE,"",'[47]Récolte_N+1'!$F$21)</f>
        <v>32000</v>
      </c>
      <c r="C17" s="183">
        <f>IF(ISERROR('[47]Récolte_N'!$F$21)=TRUE,"",'[47]Récolte_N'!$F$21)</f>
        <v>35500</v>
      </c>
      <c r="D17" s="184">
        <f t="shared" si="1"/>
        <v>-0.09859154929577463</v>
      </c>
      <c r="E17" s="169"/>
      <c r="G17" s="185" t="s">
        <v>16</v>
      </c>
      <c r="H17" s="183">
        <f>IF(ISERROR('[47]Récolte_N+1'!$F$23)=TRUE,"",'[47]Récolte_N+1'!$F$23)</f>
      </c>
      <c r="I17" s="183">
        <f>IF(ISERROR('[47]Récolte_N'!$F$23)=TRUE,"",'[47]Récolte_N'!$F$23)</f>
        <v>1500</v>
      </c>
      <c r="J17" s="184" t="e">
        <f t="shared" si="0"/>
        <v>#VALUE!</v>
      </c>
    </row>
    <row r="18" spans="1:10" ht="12">
      <c r="A18" s="185" t="s">
        <v>17</v>
      </c>
      <c r="B18" s="183">
        <f>IF(ISERROR('[48]Récolte_N+1'!$F$21)=TRUE,"",'[48]Récolte_N+1'!$F$21)</f>
        <v>137000</v>
      </c>
      <c r="C18" s="183">
        <f>IF(ISERROR('[48]Récolte_N'!$F$21)=TRUE,"",'[48]Récolte_N'!$F$21)</f>
        <v>144500</v>
      </c>
      <c r="D18" s="184">
        <f t="shared" si="1"/>
        <v>-0.05190311418685123</v>
      </c>
      <c r="E18" s="169"/>
      <c r="G18" s="185" t="s">
        <v>17</v>
      </c>
      <c r="H18" s="183">
        <f>IF(ISERROR('[48]Récolte_N+1'!$F$23)=TRUE,"",'[48]Récolte_N+1'!$F$23)</f>
      </c>
      <c r="I18" s="183">
        <f>IF(ISERROR('[48]Récolte_N'!$F$23)=TRUE,"",'[48]Récolte_N'!$F$23)</f>
        <v>15800</v>
      </c>
      <c r="J18" s="184" t="e">
        <f t="shared" si="0"/>
        <v>#VALUE!</v>
      </c>
    </row>
    <row r="19" spans="1:10" ht="12">
      <c r="A19" s="185" t="s">
        <v>18</v>
      </c>
      <c r="B19" s="183">
        <f>IF(ISERROR('[49]Récolte_N+1'!$F$21)=TRUE,"",'[49]Récolte_N+1'!$F$21)</f>
        <v>19800</v>
      </c>
      <c r="C19" s="183">
        <f>IF(ISERROR('[49]Récolte_N'!$F$21)=TRUE,"",'[49]Récolte_N'!$F$21)</f>
        <v>19270</v>
      </c>
      <c r="D19" s="184">
        <f t="shared" si="1"/>
        <v>0.0275038920601971</v>
      </c>
      <c r="E19" s="169"/>
      <c r="G19" s="185" t="s">
        <v>18</v>
      </c>
      <c r="H19" s="183">
        <f>IF(ISERROR('[49]Récolte_N+1'!$F$23)=TRUE,"",'[49]Récolte_N+1'!$F$23)</f>
      </c>
      <c r="I19" s="183">
        <f>IF(ISERROR('[49]Récolte_N'!$F$23)=TRUE,"",'[49]Récolte_N'!$F$23)</f>
        <v>925</v>
      </c>
      <c r="J19" s="184" t="e">
        <f t="shared" si="0"/>
        <v>#VALUE!</v>
      </c>
    </row>
    <row r="20" spans="1:10" ht="12">
      <c r="A20" s="185" t="s">
        <v>20</v>
      </c>
      <c r="B20" s="183">
        <f>IF(ISERROR('[50]Récolte_N+1'!$F$21)=TRUE,"",'[50]Récolte_N+1'!$F$21)</f>
        <v>3000</v>
      </c>
      <c r="C20" s="183">
        <f>IF(ISERROR('[50]Récolte_N'!$F$21)=TRUE,"",'[50]Récolte_N'!$F$21)</f>
        <v>2950</v>
      </c>
      <c r="D20" s="184">
        <f t="shared" si="1"/>
        <v>0.016949152542372836</v>
      </c>
      <c r="E20" s="169"/>
      <c r="G20" s="185" t="s">
        <v>20</v>
      </c>
      <c r="H20" s="183">
        <f>IF(ISERROR('[50]Récolte_N+1'!$F$23)=TRUE,"",'[50]Récolte_N+1'!$F$23)</f>
        <v>750</v>
      </c>
      <c r="I20" s="183">
        <f>IF(ISERROR('[50]Récolte_N'!$F$23)=TRUE,"",'[50]Récolte_N'!$F$23)</f>
        <v>840</v>
      </c>
      <c r="J20" s="184">
        <f t="shared" si="0"/>
        <v>-0.1071428571428571</v>
      </c>
    </row>
    <row r="21" spans="1:10" ht="12">
      <c r="A21" s="185" t="s">
        <v>34</v>
      </c>
      <c r="B21" s="183">
        <f>IF(ISERROR('[51]Récolte_N+1'!$F$21)=TRUE,"",'[51]Récolte_N+1'!$F$21)</f>
        <v>190000</v>
      </c>
      <c r="C21" s="183">
        <f>IF(ISERROR('[51]Récolte_N'!$F$21)=TRUE,"",'[51]Récolte_N'!$F$21)</f>
        <v>192120</v>
      </c>
      <c r="D21" s="184">
        <f t="shared" si="1"/>
        <v>-0.011034769935457045</v>
      </c>
      <c r="E21" s="169"/>
      <c r="G21" s="185" t="s">
        <v>34</v>
      </c>
      <c r="H21" s="183">
        <f>IF(ISERROR('[51]Récolte_N+1'!$F$23)=TRUE,"",'[51]Récolte_N+1'!$F$23)</f>
      </c>
      <c r="I21" s="183">
        <f>IF(ISERROR('[51]Récolte_N'!$F$23)=TRUE,"",'[51]Récolte_N'!$F$23)</f>
        <v>15300</v>
      </c>
      <c r="J21" s="184" t="e">
        <f t="shared" si="0"/>
        <v>#VALUE!</v>
      </c>
    </row>
    <row r="22" spans="1:10" ht="12">
      <c r="A22" s="185" t="s">
        <v>21</v>
      </c>
      <c r="B22" s="183">
        <f>IF(ISERROR('[52]Récolte_N+1'!$F$21)=TRUE,"",'[52]Récolte_N+1'!$F$21)</f>
        <v>131000</v>
      </c>
      <c r="C22" s="183">
        <f>IF(ISERROR('[52]Récolte_N'!$F$21)=TRUE,"",'[52]Récolte_N'!$F$21)</f>
        <v>91650</v>
      </c>
      <c r="D22" s="184">
        <f t="shared" si="1"/>
        <v>0.4293507910529186</v>
      </c>
      <c r="E22" s="169"/>
      <c r="G22" s="185" t="s">
        <v>21</v>
      </c>
      <c r="H22" s="183">
        <f>IF(ISERROR('[52]Récolte_N+1'!$F$23)=TRUE,"",'[52]Récolte_N+1'!$F$23)</f>
        <v>0</v>
      </c>
      <c r="I22" s="183">
        <f>IF(ISERROR('[52]Récolte_N'!$F$23)=TRUE,"",'[52]Récolte_N'!$F$23)</f>
        <v>7450</v>
      </c>
      <c r="J22" s="184">
        <f t="shared" si="0"/>
        <v>-1</v>
      </c>
    </row>
    <row r="23" spans="1:10" ht="12">
      <c r="A23" s="185" t="s">
        <v>37</v>
      </c>
      <c r="B23" s="183">
        <f>IF(ISERROR('[53]Récolte_N+1'!$F$21)=TRUE,"",'[53]Récolte_N+1'!$F$21)</f>
        <v>2900</v>
      </c>
      <c r="C23" s="183">
        <f>IF(ISERROR('[53]Récolte_N'!$F$21)=TRUE,"",'[53]Récolte_N'!$F$21)</f>
        <v>3000</v>
      </c>
      <c r="D23" s="184">
        <f t="shared" si="1"/>
        <v>-0.033333333333333326</v>
      </c>
      <c r="E23" s="169"/>
      <c r="G23" s="185" t="s">
        <v>37</v>
      </c>
      <c r="H23" s="183">
        <f>IF(ISERROR('[53]Récolte_N+1'!$F$23)=TRUE,"",'[53]Récolte_N+1'!$F$23)</f>
        <v>50</v>
      </c>
      <c r="I23" s="183">
        <f>IF(ISERROR('[53]Récolte_N'!$F$23)=TRUE,"",'[53]Récolte_N'!$F$23)</f>
        <v>50</v>
      </c>
      <c r="J23" s="184">
        <f t="shared" si="0"/>
        <v>0</v>
      </c>
    </row>
    <row r="24" spans="1:10" ht="12">
      <c r="A24" s="185" t="s">
        <v>22</v>
      </c>
      <c r="B24" s="183">
        <f>IF(ISERROR('[54]Récolte_N+1'!$F$21)=TRUE,"",'[54]Récolte_N+1'!$F$21)</f>
        <v>42734</v>
      </c>
      <c r="C24" s="183">
        <f>IF(ISERROR('[54]Récolte_N'!$F$21)=TRUE,"",'[54]Récolte_N'!$F$21)</f>
        <v>43484</v>
      </c>
      <c r="D24" s="184">
        <f t="shared" si="1"/>
        <v>-0.017247723300524376</v>
      </c>
      <c r="E24" s="169"/>
      <c r="G24" s="185" t="s">
        <v>22</v>
      </c>
      <c r="H24" s="183">
        <f>IF(ISERROR('[54]Récolte_N+1'!$F$23)=TRUE,"",'[54]Récolte_N+1'!$F$23)</f>
        <v>1956</v>
      </c>
      <c r="I24" s="183">
        <f>IF(ISERROR('[54]Récolte_N'!$F$23)=TRUE,"",'[54]Récolte_N'!$F$23)</f>
        <v>1956</v>
      </c>
      <c r="J24" s="184">
        <f t="shared" si="0"/>
        <v>0</v>
      </c>
    </row>
    <row r="25" spans="1:10" ht="12">
      <c r="A25" s="185" t="s">
        <v>23</v>
      </c>
      <c r="B25" s="183">
        <f>IF(ISERROR('[55]Récolte_N+1'!$F$21)=TRUE,"",'[55]Récolte_N+1'!$F$21)</f>
        <v>63800</v>
      </c>
      <c r="C25" s="183">
        <f>IF(ISERROR('[55]Récolte_N'!$F$21)=TRUE,"",'[55]Récolte_N'!$F$21)</f>
        <v>64900</v>
      </c>
      <c r="D25" s="184">
        <f t="shared" si="1"/>
        <v>-0.016949152542372836</v>
      </c>
      <c r="E25" s="169"/>
      <c r="G25" s="185" t="s">
        <v>23</v>
      </c>
      <c r="H25" s="183">
        <f>IF(ISERROR('[55]Récolte_N+1'!$F$23)=TRUE,"",'[55]Récolte_N+1'!$F$23)</f>
      </c>
      <c r="I25" s="183">
        <f>IF(ISERROR('[55]Récolte_N'!$F$23)=TRUE,"",'[55]Récolte_N'!$F$23)</f>
        <v>6345</v>
      </c>
      <c r="J25" s="184" t="e">
        <f t="shared" si="0"/>
        <v>#VALUE!</v>
      </c>
    </row>
    <row r="26" spans="1:10" ht="12">
      <c r="A26" s="185" t="s">
        <v>24</v>
      </c>
      <c r="B26" s="183">
        <f>IF(ISERROR('[56]Récolte_N+1'!$F$21)=TRUE,"",'[56]Récolte_N+1'!$F$21)</f>
        <v>295000</v>
      </c>
      <c r="C26" s="183">
        <f>IF(ISERROR('[56]Récolte_N'!$F$21)=TRUE,"",'[56]Récolte_N'!$F$21)</f>
        <v>274000</v>
      </c>
      <c r="D26" s="184">
        <f t="shared" si="1"/>
        <v>0.07664233576642343</v>
      </c>
      <c r="E26" s="169"/>
      <c r="G26" s="185" t="s">
        <v>24</v>
      </c>
      <c r="H26" s="183">
        <f>IF(ISERROR('[56]Récolte_N+1'!$F$23)=TRUE,"",'[56]Récolte_N+1'!$F$23)</f>
      </c>
      <c r="I26" s="183">
        <f>IF(ISERROR('[56]Récolte_N'!$F$23)=TRUE,"",'[56]Récolte_N'!$F$23)</f>
        <v>20100</v>
      </c>
      <c r="J26" s="184" t="e">
        <f t="shared" si="0"/>
        <v>#VALUE!</v>
      </c>
    </row>
    <row r="27" spans="1:10" ht="12">
      <c r="A27" s="185" t="s">
        <v>25</v>
      </c>
      <c r="B27" s="183">
        <f>IF(ISERROR('[57]Récolte_N+1'!$F$21)=TRUE,"",'[57]Récolte_N+1'!$F$21)</f>
        <v>73000</v>
      </c>
      <c r="C27" s="183">
        <f>IF(ISERROR('[57]Récolte_N'!$F$21)=TRUE,"",'[57]Récolte_N'!$F$21)</f>
        <v>76850</v>
      </c>
      <c r="D27" s="184">
        <f t="shared" si="1"/>
        <v>-0.050097592713077455</v>
      </c>
      <c r="E27" s="169"/>
      <c r="G27" s="185" t="s">
        <v>25</v>
      </c>
      <c r="H27" s="183">
        <f>IF(ISERROR('[57]Récolte_N+1'!$F$23)=TRUE,"",'[57]Récolte_N+1'!$F$23)</f>
        <v>6000</v>
      </c>
      <c r="I27" s="183">
        <f>IF(ISERROR('[57]Récolte_N'!$F$23)=TRUE,"",'[57]Récolte_N'!$F$23)</f>
        <v>7050</v>
      </c>
      <c r="J27" s="184">
        <f t="shared" si="0"/>
        <v>-0.14893617021276595</v>
      </c>
    </row>
    <row r="28" spans="1:10" ht="12">
      <c r="A28" s="185" t="s">
        <v>26</v>
      </c>
      <c r="B28" s="183">
        <f>IF(ISERROR('[58]Récolte_N+1'!$F$21)=TRUE,"",'[58]Récolte_N+1'!$F$21)</f>
        <v>103000</v>
      </c>
      <c r="C28" s="183">
        <f>IF(ISERROR('[58]Récolte_N'!$F$21)=TRUE,"",'[58]Récolte_N'!$F$21)</f>
        <v>69965</v>
      </c>
      <c r="D28" s="184">
        <f t="shared" si="1"/>
        <v>0.47216465375544914</v>
      </c>
      <c r="E28" s="169"/>
      <c r="G28" s="185" t="s">
        <v>26</v>
      </c>
      <c r="H28" s="183">
        <f>IF(ISERROR('[58]Récolte_N+1'!$F$23)=TRUE,"",'[58]Récolte_N+1'!$F$23)</f>
      </c>
      <c r="I28" s="183">
        <f>IF(ISERROR('[58]Récolte_N'!$F$23)=TRUE,"",'[58]Récolte_N'!$F$23)</f>
        <v>14050</v>
      </c>
      <c r="J28" s="184" t="e">
        <f t="shared" si="0"/>
        <v>#VALUE!</v>
      </c>
    </row>
    <row r="29" spans="1:10" ht="12">
      <c r="A29" s="185" t="s">
        <v>27</v>
      </c>
      <c r="B29" s="183">
        <f>IF(ISERROR('[59]Récolte_N+1'!$F$21)=TRUE,"",'[59]Récolte_N+1'!$F$21)</f>
        <v>93300</v>
      </c>
      <c r="C29" s="183">
        <f>IF(ISERROR('[59]Récolte_N'!$F$21)=TRUE,"",'[59]Récolte_N'!$F$21)</f>
        <v>93300</v>
      </c>
      <c r="D29" s="184">
        <f t="shared" si="1"/>
        <v>0</v>
      </c>
      <c r="E29" s="169"/>
      <c r="G29" s="185" t="s">
        <v>27</v>
      </c>
      <c r="H29" s="183">
        <f>IF(ISERROR('[59]Récolte_N+1'!$F$23)=TRUE,"",'[59]Récolte_N+1'!$F$23)</f>
      </c>
      <c r="I29" s="183">
        <f>IF(ISERROR('[59]Récolte_N'!$F$23)=TRUE,"",'[59]Récolte_N'!$F$23)</f>
        <v>6900</v>
      </c>
      <c r="J29" s="184" t="e">
        <f t="shared" si="0"/>
        <v>#VALUE!</v>
      </c>
    </row>
    <row r="30" spans="1:10" ht="12">
      <c r="A30" s="185" t="s">
        <v>38</v>
      </c>
      <c r="B30" s="183">
        <f>IF(ISERROR('[37]Récolte_N+1'!$F$21)=TRUE,"",'[37]Récolte_N+1'!$F$21)</f>
        <v>52200</v>
      </c>
      <c r="C30" s="183">
        <f>IF(ISERROR('[37]Récolte_N'!$F$21)=TRUE,"",'[37]Récolte_N'!$F$21)</f>
        <v>50100</v>
      </c>
      <c r="D30" s="184">
        <f t="shared" si="1"/>
        <v>0.041916167664670656</v>
      </c>
      <c r="E30" s="169"/>
      <c r="G30" s="185" t="s">
        <v>38</v>
      </c>
      <c r="H30" s="183">
        <f>IF(ISERROR('[37]Récolte_N+1'!$F$23)=TRUE,"",'[37]Récolte_N+1'!$F$23)</f>
        <v>0</v>
      </c>
      <c r="I30" s="183">
        <f>IF(ISERROR('[37]Récolte_N'!$F$23)=TRUE,"",'[37]Récolte_N'!$F$23)</f>
        <v>5800</v>
      </c>
      <c r="J30" s="184">
        <f t="shared" si="0"/>
        <v>-1</v>
      </c>
    </row>
    <row r="31" spans="1:10" ht="12">
      <c r="A31" s="185" t="s">
        <v>28</v>
      </c>
      <c r="B31" s="183">
        <f>IF(ISERROR('[60]Récolte_N+1'!$F$21)=TRUE,"",'[60]Récolte_N+1'!$F$21)</f>
        <v>47130</v>
      </c>
      <c r="C31" s="183">
        <f>IF(ISERROR('[60]Récolte_N'!$F$21)=TRUE,"",'[60]Récolte_N'!$F$21)</f>
        <v>47000</v>
      </c>
      <c r="D31" s="184">
        <f t="shared" si="1"/>
        <v>0.002765957446808409</v>
      </c>
      <c r="E31" s="169"/>
      <c r="G31" s="185" t="s">
        <v>28</v>
      </c>
      <c r="H31" s="183">
        <f>IF(ISERROR('[60]Récolte_N+1'!$F$23)=TRUE,"",'[60]Récolte_N+1'!$F$23)</f>
      </c>
      <c r="I31" s="183">
        <f>IF(ISERROR('[60]Récolte_N'!$F$23)=TRUE,"",'[60]Récolte_N'!$F$23)</f>
        <v>2847</v>
      </c>
      <c r="J31" s="184" t="e">
        <f t="shared" si="0"/>
        <v>#VALUE!</v>
      </c>
    </row>
    <row r="32" spans="1:10" ht="12">
      <c r="A32" s="185" t="s">
        <v>29</v>
      </c>
      <c r="B32" s="183">
        <f>IF(ISERROR('[61]Récolte_N+1'!$F$21)=TRUE,"",'[61]Récolte_N+1'!$F$21)</f>
        <v>5000</v>
      </c>
      <c r="C32" s="183">
        <f>IF(ISERROR('[61]Récolte_N'!$F$21)=TRUE,"",'[61]Récolte_N'!$F$21)</f>
        <v>4900</v>
      </c>
      <c r="D32" s="184">
        <f t="shared" si="1"/>
        <v>0.020408163265306145</v>
      </c>
      <c r="E32" s="169"/>
      <c r="G32" s="185" t="s">
        <v>29</v>
      </c>
      <c r="H32" s="183">
        <f>IF(ISERROR('[61]Récolte_N+1'!$F$23)=TRUE,"",'[61]Récolte_N+1'!$F$23)</f>
        <v>1000</v>
      </c>
      <c r="I32" s="183">
        <f>IF(ISERROR('[61]Récolte_N'!$F$23)=TRUE,"",'[61]Récolte_N'!$F$23)</f>
        <v>1000</v>
      </c>
      <c r="J32" s="184">
        <f t="shared" si="0"/>
        <v>0</v>
      </c>
    </row>
    <row r="33" spans="1:10" ht="11.25">
      <c r="A33" s="170"/>
      <c r="B33" s="186"/>
      <c r="C33" s="187"/>
      <c r="D33" s="187"/>
      <c r="E33" s="169"/>
      <c r="G33" s="170"/>
      <c r="H33" s="186"/>
      <c r="I33" s="188"/>
      <c r="J33" s="187"/>
    </row>
    <row r="34" spans="1:10" ht="15" customHeight="1" thickBot="1">
      <c r="A34" s="189" t="s">
        <v>30</v>
      </c>
      <c r="B34" s="190">
        <f>SUM(B13:B32)</f>
        <v>1521264</v>
      </c>
      <c r="C34" s="190">
        <f>SUM(C13:C32)</f>
        <v>1438049</v>
      </c>
      <c r="D34" s="191">
        <f>IF(OR(C34=0,C34=""),"",(B34/C34)-1)</f>
        <v>0.057866595644515684</v>
      </c>
      <c r="E34" s="169"/>
      <c r="G34" s="189" t="s">
        <v>30</v>
      </c>
      <c r="H34" s="192">
        <f>SUM(H13:H32)</f>
        <v>10581</v>
      </c>
      <c r="I34" s="193">
        <f>SUM(I13:I32)</f>
        <v>120844</v>
      </c>
      <c r="J34" s="191">
        <f>IF(OR(I34=0,I34=""),"",(H34/I34)-1)</f>
        <v>-0.9124408328092417</v>
      </c>
    </row>
    <row r="35" spans="1:5" ht="11.25">
      <c r="A35" s="194"/>
      <c r="B35" s="195"/>
      <c r="C35" s="195"/>
      <c r="D35" s="196"/>
      <c r="E35" s="169"/>
    </row>
    <row r="38" spans="1:10" ht="18">
      <c r="A38" s="162" t="s">
        <v>71</v>
      </c>
      <c r="B38" s="163"/>
      <c r="C38" s="163"/>
      <c r="D38" s="164"/>
      <c r="G38" s="162" t="s">
        <v>72</v>
      </c>
      <c r="H38" s="163"/>
      <c r="I38" s="163"/>
      <c r="J38" s="164"/>
    </row>
    <row r="39" ht="15" customHeight="1" thickBot="1"/>
    <row r="40" spans="1:10" ht="13.5">
      <c r="A40" s="165" t="s">
        <v>0</v>
      </c>
      <c r="B40" s="197" t="s">
        <v>66</v>
      </c>
      <c r="C40" s="197" t="s">
        <v>66</v>
      </c>
      <c r="D40" s="168" t="s">
        <v>68</v>
      </c>
      <c r="G40" s="165" t="s">
        <v>0</v>
      </c>
      <c r="H40" s="166" t="s">
        <v>66</v>
      </c>
      <c r="I40" s="167" t="s">
        <v>67</v>
      </c>
      <c r="J40" s="168" t="s">
        <v>68</v>
      </c>
    </row>
    <row r="41" spans="1:10" ht="12.75">
      <c r="A41" s="170"/>
      <c r="B41" s="198" t="s">
        <v>8</v>
      </c>
      <c r="C41" s="198" t="s">
        <v>8</v>
      </c>
      <c r="D41" s="173" t="s">
        <v>13</v>
      </c>
      <c r="G41" s="170"/>
      <c r="H41" s="171" t="s">
        <v>8</v>
      </c>
      <c r="I41" s="172" t="s">
        <v>8</v>
      </c>
      <c r="J41" s="173" t="s">
        <v>13</v>
      </c>
    </row>
    <row r="42" spans="1:10" ht="12.75">
      <c r="A42" s="170"/>
      <c r="B42" s="174" t="s">
        <v>69</v>
      </c>
      <c r="C42" s="174" t="s">
        <v>70</v>
      </c>
      <c r="D42" s="173"/>
      <c r="G42" s="170"/>
      <c r="H42" s="174" t="s">
        <v>69</v>
      </c>
      <c r="I42" s="175" t="s">
        <v>70</v>
      </c>
      <c r="J42" s="173"/>
    </row>
    <row r="43" spans="1:10" ht="11.25">
      <c r="A43" s="177"/>
      <c r="B43" s="178"/>
      <c r="C43" s="178"/>
      <c r="D43" s="180"/>
      <c r="G43" s="177"/>
      <c r="H43" s="178"/>
      <c r="I43" s="179"/>
      <c r="J43" s="180"/>
    </row>
    <row r="44" spans="1:10" ht="12">
      <c r="A44" s="182" t="s">
        <v>14</v>
      </c>
      <c r="B44" s="183">
        <f>IF(ISERROR('[43]Récolte_N+1'!$F$22)=TRUE,"",'[43]Récolte_N+1'!$F$22)</f>
      </c>
      <c r="C44" s="183">
        <f>IF(ISERROR('[43]Récolte_N'!$F$22)=TRUE,"",'[43]Récolte_N'!$F$22)</f>
        <v>67600</v>
      </c>
      <c r="D44" s="184" t="e">
        <f aca="true" t="shared" si="2" ref="D44:D63">IF(OR(C44=0,C44=""),"",(B44/C44)-1)</f>
        <v>#VALUE!</v>
      </c>
      <c r="G44" s="182" t="s">
        <v>14</v>
      </c>
      <c r="H44" s="183">
        <f>IF(ISERROR('[43]Récolte_N+1'!$F$25)=TRUE,"",'[43]Récolte_N+1'!$F$25)</f>
      </c>
      <c r="I44" s="183">
        <f>IF(ISERROR('[43]Récolte_N'!$F$25)=TRUE,"",'[43]Récolte_N'!$F$25)</f>
        <v>6500</v>
      </c>
      <c r="J44" s="184" t="e">
        <f aca="true" t="shared" si="3" ref="J44:J63">IF(OR(I44=0,I44=""),"",(H44/I44)-1)</f>
        <v>#VALUE!</v>
      </c>
    </row>
    <row r="45" spans="1:10" ht="12">
      <c r="A45" s="185" t="s">
        <v>39</v>
      </c>
      <c r="B45" s="183">
        <f>IF(ISERROR('[44]Récolte_N+1'!$F$22)=TRUE,"",'[44]Récolte_N+1'!$F$22)</f>
      </c>
      <c r="C45" s="183">
        <f>IF(ISERROR('[44]Récolte_N'!$F$22)=TRUE,"",'[44]Récolte_N'!$F$22)</f>
        <v>12495</v>
      </c>
      <c r="D45" s="184" t="e">
        <f t="shared" si="2"/>
        <v>#VALUE!</v>
      </c>
      <c r="G45" s="185" t="s">
        <v>39</v>
      </c>
      <c r="H45" s="183">
        <f>IF(ISERROR('[44]Récolte_N+1'!$F$25)=TRUE,"",'[44]Récolte_N+1'!$F$25)</f>
      </c>
      <c r="I45" s="183">
        <f>IF(ISERROR('[44]Récolte_N'!$F$25)=TRUE,"",'[44]Récolte_N'!$F$25)</f>
        <v>240</v>
      </c>
      <c r="J45" s="184" t="e">
        <f t="shared" si="3"/>
        <v>#VALUE!</v>
      </c>
    </row>
    <row r="46" spans="1:10" ht="12">
      <c r="A46" s="185" t="s">
        <v>15</v>
      </c>
      <c r="B46" s="183">
        <f>IF(ISERROR('[45]Récolte_N+1'!$F$22)=TRUE,"",'[45]Récolte_N+1'!$F$22)</f>
      </c>
      <c r="C46" s="183">
        <f>IF(ISERROR('[45]Récolte_N'!$F$22)=TRUE,"",'[45]Récolte_N'!$F$22)</f>
        <v>26700</v>
      </c>
      <c r="D46" s="184" t="e">
        <f t="shared" si="2"/>
        <v>#VALUE!</v>
      </c>
      <c r="G46" s="185" t="s">
        <v>15</v>
      </c>
      <c r="H46" s="183">
        <f>IF(ISERROR('[45]Récolte_N+1'!$F$25)=TRUE,"",'[45]Récolte_N+1'!$F$25)</f>
      </c>
      <c r="I46" s="183">
        <f>IF(ISERROR('[45]Récolte_N'!$F$25)=TRUE,"",'[45]Récolte_N'!$F$25)</f>
        <v>7590</v>
      </c>
      <c r="J46" s="184" t="e">
        <f t="shared" si="3"/>
        <v>#VALUE!</v>
      </c>
    </row>
    <row r="47" spans="1:10" ht="12">
      <c r="A47" s="185" t="s">
        <v>36</v>
      </c>
      <c r="B47" s="183">
        <f>IF(ISERROR('[46]Récolte_N+1'!$F$22)=TRUE,"",'[46]Récolte_N+1'!$F$22)</f>
      </c>
      <c r="C47" s="183">
        <f>IF(ISERROR('[46]Récolte_N'!$F$22)=TRUE,"",'[46]Récolte_N'!$F$22)</f>
        <v>3400</v>
      </c>
      <c r="D47" s="184" t="e">
        <f t="shared" si="2"/>
        <v>#VALUE!</v>
      </c>
      <c r="G47" s="185" t="s">
        <v>36</v>
      </c>
      <c r="H47" s="183">
        <f>IF(ISERROR('[46]Récolte_N+1'!$F$25)=TRUE,"",'[46]Récolte_N+1'!$F$25)</f>
      </c>
      <c r="I47" s="183">
        <f>IF(ISERROR('[46]Récolte_N'!$F$25)=TRUE,"",'[46]Récolte_N'!$F$25)</f>
        <v>6300</v>
      </c>
      <c r="J47" s="184" t="e">
        <f t="shared" si="3"/>
        <v>#VALUE!</v>
      </c>
    </row>
    <row r="48" spans="1:10" ht="12">
      <c r="A48" s="185" t="s">
        <v>16</v>
      </c>
      <c r="B48" s="183">
        <f>IF(ISERROR('[47]Récolte_N+1'!$F$22)=TRUE,"",'[47]Récolte_N+1'!$F$22)</f>
      </c>
      <c r="C48" s="183">
        <f>IF(ISERROR('[47]Récolte_N'!$F$22)=TRUE,"",'[47]Récolte_N'!$F$22)</f>
      </c>
      <c r="D48" s="184">
        <f t="shared" si="2"/>
      </c>
      <c r="G48" s="185" t="s">
        <v>16</v>
      </c>
      <c r="H48" s="183">
        <f>IF(ISERROR('[47]Récolte_N+1'!$F$25)=TRUE,"",'[47]Récolte_N+1'!$F$25)</f>
      </c>
      <c r="I48" s="183">
        <f>IF(ISERROR('[47]Récolte_N'!$F$25)=TRUE,"",'[47]Récolte_N'!$F$25)</f>
      </c>
      <c r="J48" s="184">
        <f t="shared" si="3"/>
      </c>
    </row>
    <row r="49" spans="1:10" ht="12">
      <c r="A49" s="185" t="s">
        <v>17</v>
      </c>
      <c r="B49" s="183">
        <f>IF(ISERROR('[48]Récolte_N+1'!$F$22)=TRUE,"",'[48]Récolte_N+1'!$F$22)</f>
      </c>
      <c r="C49" s="183">
        <f>IF(ISERROR('[48]Récolte_N'!$F$22)=TRUE,"",'[48]Récolte_N'!$F$22)</f>
        <v>1000</v>
      </c>
      <c r="D49" s="184" t="e">
        <f t="shared" si="2"/>
        <v>#VALUE!</v>
      </c>
      <c r="G49" s="185" t="s">
        <v>17</v>
      </c>
      <c r="H49" s="183">
        <f>IF(ISERROR('[48]Récolte_N+1'!$F$25)=TRUE,"",'[48]Récolte_N+1'!$F$25)</f>
      </c>
      <c r="I49" s="183">
        <f>IF(ISERROR('[48]Récolte_N'!$F$25)=TRUE,"",'[48]Récolte_N'!$F$25)</f>
      </c>
      <c r="J49" s="184">
        <f t="shared" si="3"/>
      </c>
    </row>
    <row r="50" spans="1:10" ht="12">
      <c r="A50" s="185" t="s">
        <v>18</v>
      </c>
      <c r="B50" s="183">
        <f>IF(ISERROR('[49]Récolte_N+1'!$F$22)=TRUE,"",'[49]Récolte_N+1'!$F$22)</f>
      </c>
      <c r="C50" s="183">
        <f>IF(ISERROR('[49]Récolte_N'!$F$22)=TRUE,"",'[49]Récolte_N'!$F$22)</f>
        <v>22450</v>
      </c>
      <c r="D50" s="184" t="e">
        <f t="shared" si="2"/>
        <v>#VALUE!</v>
      </c>
      <c r="G50" s="185" t="s">
        <v>18</v>
      </c>
      <c r="H50" s="183">
        <f>IF(ISERROR('[49]Récolte_N+1'!$F$25)=TRUE,"",'[49]Récolte_N+1'!$F$25)</f>
      </c>
      <c r="I50" s="183">
        <f>IF(ISERROR('[49]Récolte_N'!$F$25)=TRUE,"",'[49]Récolte_N'!$F$25)</f>
        <v>3465</v>
      </c>
      <c r="J50" s="184" t="e">
        <f t="shared" si="3"/>
        <v>#VALUE!</v>
      </c>
    </row>
    <row r="51" spans="1:10" ht="12">
      <c r="A51" s="185" t="s">
        <v>20</v>
      </c>
      <c r="B51" s="183">
        <f>IF(ISERROR('[50]Récolte_N+1'!$F$22)=TRUE,"",'[50]Récolte_N+1'!$F$22)</f>
      </c>
      <c r="C51" s="183">
        <f>IF(ISERROR('[50]Récolte_N'!$F$22)=TRUE,"",'[50]Récolte_N'!$F$22)</f>
        <v>8400</v>
      </c>
      <c r="D51" s="184" t="e">
        <f t="shared" si="2"/>
        <v>#VALUE!</v>
      </c>
      <c r="G51" s="185" t="s">
        <v>20</v>
      </c>
      <c r="H51" s="183">
        <f>IF(ISERROR('[50]Récolte_N+1'!$F$25)=TRUE,"",'[50]Récolte_N+1'!$F$25)</f>
      </c>
      <c r="I51" s="183">
        <f>IF(ISERROR('[50]Récolte_N'!$F$25)=TRUE,"",'[50]Récolte_N'!$F$25)</f>
        <v>350</v>
      </c>
      <c r="J51" s="184" t="e">
        <f t="shared" si="3"/>
        <v>#VALUE!</v>
      </c>
    </row>
    <row r="52" spans="1:10" ht="12">
      <c r="A52" s="185" t="s">
        <v>34</v>
      </c>
      <c r="B52" s="183">
        <f>IF(ISERROR('[51]Récolte_N+1'!$F$22)=TRUE,"",'[51]Récolte_N+1'!$F$22)</f>
      </c>
      <c r="C52" s="183">
        <f>IF(ISERROR('[51]Récolte_N'!$F$22)=TRUE,"",'[51]Récolte_N'!$F$22)</f>
        <v>15580</v>
      </c>
      <c r="D52" s="184" t="e">
        <f t="shared" si="2"/>
        <v>#VALUE!</v>
      </c>
      <c r="G52" s="185" t="s">
        <v>34</v>
      </c>
      <c r="H52" s="183">
        <f>IF(ISERROR('[51]Récolte_N+1'!$F$25)=TRUE,"",'[51]Récolte_N+1'!$F$25)</f>
      </c>
      <c r="I52" s="183">
        <f>IF(ISERROR('[51]Récolte_N'!$F$25)=TRUE,"",'[51]Récolte_N'!$F$25)</f>
      </c>
      <c r="J52" s="184">
        <f t="shared" si="3"/>
      </c>
    </row>
    <row r="53" spans="1:10" ht="12">
      <c r="A53" s="185" t="s">
        <v>21</v>
      </c>
      <c r="B53" s="183">
        <f>IF(ISERROR('[52]Récolte_N+1'!$F$22)=TRUE,"",'[52]Récolte_N+1'!$F$22)</f>
        <v>0</v>
      </c>
      <c r="C53" s="183">
        <f>IF(ISERROR('[52]Récolte_N'!$F$22)=TRUE,"",'[52]Récolte_N'!$F$22)</f>
        <v>19200</v>
      </c>
      <c r="D53" s="184">
        <f t="shared" si="2"/>
        <v>-1</v>
      </c>
      <c r="G53" s="185" t="s">
        <v>21</v>
      </c>
      <c r="H53" s="183">
        <f>IF(ISERROR('[52]Récolte_N+1'!$F$25)=TRUE,"",'[52]Récolte_N+1'!$F$25)</f>
        <v>0</v>
      </c>
      <c r="I53" s="183">
        <f>IF(ISERROR('[52]Récolte_N'!$F$25)=TRUE,"",'[52]Récolte_N'!$F$25)</f>
        <v>40</v>
      </c>
      <c r="J53" s="184">
        <f t="shared" si="3"/>
        <v>-1</v>
      </c>
    </row>
    <row r="54" spans="1:10" ht="12">
      <c r="A54" s="185" t="s">
        <v>37</v>
      </c>
      <c r="B54" s="183">
        <f>IF(ISERROR('[53]Récolte_N+1'!$F$22)=TRUE,"",'[53]Récolte_N+1'!$F$22)</f>
        <v>550</v>
      </c>
      <c r="C54" s="183">
        <f>IF(ISERROR('[53]Récolte_N'!$F$22)=TRUE,"",'[53]Récolte_N'!$F$22)</f>
        <v>600</v>
      </c>
      <c r="D54" s="184">
        <f t="shared" si="2"/>
        <v>-0.08333333333333337</v>
      </c>
      <c r="G54" s="185" t="s">
        <v>37</v>
      </c>
      <c r="H54" s="183">
        <f>IF(ISERROR('[53]Récolte_N+1'!$F$25)=TRUE,"",'[53]Récolte_N+1'!$F$25)</f>
        <v>1500</v>
      </c>
      <c r="I54" s="183">
        <f>IF(ISERROR('[53]Récolte_N'!$F$25)=TRUE,"",'[53]Récolte_N'!$F$25)</f>
        <v>1500</v>
      </c>
      <c r="J54" s="184">
        <f t="shared" si="3"/>
        <v>0</v>
      </c>
    </row>
    <row r="55" spans="1:10" ht="12">
      <c r="A55" s="185" t="s">
        <v>22</v>
      </c>
      <c r="B55" s="183">
        <f>IF(ISERROR('[54]Récolte_N+1'!$F$22)=TRUE,"",'[54]Récolte_N+1'!$F$22)</f>
        <v>151</v>
      </c>
      <c r="C55" s="183">
        <f>IF(ISERROR('[54]Récolte_N'!$F$22)=TRUE,"",'[54]Récolte_N'!$F$22)</f>
        <v>151</v>
      </c>
      <c r="D55" s="184">
        <f t="shared" si="2"/>
        <v>0</v>
      </c>
      <c r="G55" s="185" t="s">
        <v>22</v>
      </c>
      <c r="H55" s="183">
        <f>IF(ISERROR('[54]Récolte_N+1'!$F$25)=TRUE,"",'[54]Récolte_N+1'!$F$25)</f>
        <v>2</v>
      </c>
      <c r="I55" s="183">
        <f>IF(ISERROR('[54]Récolte_N'!$F$25)=TRUE,"",'[54]Récolte_N'!$F$25)</f>
        <v>2</v>
      </c>
      <c r="J55" s="184">
        <f t="shared" si="3"/>
        <v>0</v>
      </c>
    </row>
    <row r="56" spans="1:10" ht="12">
      <c r="A56" s="185" t="s">
        <v>23</v>
      </c>
      <c r="B56" s="183">
        <f>IF(ISERROR('[55]Récolte_N+1'!$F$22)=TRUE,"",'[55]Récolte_N+1'!$F$22)</f>
      </c>
      <c r="C56" s="183">
        <f>IF(ISERROR('[55]Récolte_N'!$F$22)=TRUE,"",'[55]Récolte_N'!$F$22)</f>
        <v>40875</v>
      </c>
      <c r="D56" s="184" t="e">
        <f t="shared" si="2"/>
        <v>#VALUE!</v>
      </c>
      <c r="G56" s="185" t="s">
        <v>23</v>
      </c>
      <c r="H56" s="183">
        <f>IF(ISERROR('[55]Récolte_N+1'!$F$25)=TRUE,"",'[55]Récolte_N+1'!$F$25)</f>
      </c>
      <c r="I56" s="183">
        <f>IF(ISERROR('[55]Récolte_N'!$F$25)=TRUE,"",'[55]Récolte_N'!$F$25)</f>
        <v>95</v>
      </c>
      <c r="J56" s="184" t="e">
        <f t="shared" si="3"/>
        <v>#VALUE!</v>
      </c>
    </row>
    <row r="57" spans="1:10" ht="12">
      <c r="A57" s="185" t="s">
        <v>24</v>
      </c>
      <c r="B57" s="183">
        <f>IF(ISERROR('[56]Récolte_N+1'!$F$22)=TRUE,"",'[56]Récolte_N+1'!$F$22)</f>
      </c>
      <c r="C57" s="183">
        <f>IF(ISERROR('[56]Récolte_N'!$F$22)=TRUE,"",'[56]Récolte_N'!$F$22)</f>
        <v>109400</v>
      </c>
      <c r="D57" s="184" t="e">
        <f t="shared" si="2"/>
        <v>#VALUE!</v>
      </c>
      <c r="G57" s="185" t="s">
        <v>24</v>
      </c>
      <c r="H57" s="183">
        <f>IF(ISERROR('[56]Récolte_N+1'!$F$25)=TRUE,"",'[56]Récolte_N+1'!$F$25)</f>
      </c>
      <c r="I57" s="183">
        <f>IF(ISERROR('[56]Récolte_N'!$F$25)=TRUE,"",'[56]Récolte_N'!$F$25)</f>
        <v>300</v>
      </c>
      <c r="J57" s="184" t="e">
        <f t="shared" si="3"/>
        <v>#VALUE!</v>
      </c>
    </row>
    <row r="58" spans="1:10" ht="12">
      <c r="A58" s="185" t="s">
        <v>25</v>
      </c>
      <c r="B58" s="183">
        <f>IF(ISERROR('[57]Récolte_N+1'!$F$22)=TRUE,"",'[57]Récolte_N+1'!$F$22)</f>
      </c>
      <c r="C58" s="183">
        <f>IF(ISERROR('[57]Récolte_N'!$F$22)=TRUE,"",'[57]Récolte_N'!$F$22)</f>
        <v>3300</v>
      </c>
      <c r="D58" s="184" t="e">
        <f t="shared" si="2"/>
        <v>#VALUE!</v>
      </c>
      <c r="G58" s="185" t="s">
        <v>25</v>
      </c>
      <c r="H58" s="183">
        <f>IF(ISERROR('[57]Récolte_N+1'!$F$25)=TRUE,"",'[57]Récolte_N+1'!$F$25)</f>
      </c>
      <c r="I58" s="183">
        <f>IF(ISERROR('[57]Récolte_N'!$F$25)=TRUE,"",'[57]Récolte_N'!$F$25)</f>
      </c>
      <c r="J58" s="184">
        <f t="shared" si="3"/>
      </c>
    </row>
    <row r="59" spans="1:10" ht="12">
      <c r="A59" s="185" t="s">
        <v>26</v>
      </c>
      <c r="B59" s="183">
        <f>IF(ISERROR('[58]Récolte_N+1'!$F$22)=TRUE,"",'[58]Récolte_N+1'!$F$22)</f>
      </c>
      <c r="C59" s="183">
        <f>IF(ISERROR('[58]Récolte_N'!$F$22)=TRUE,"",'[58]Récolte_N'!$F$22)</f>
        <v>197960</v>
      </c>
      <c r="D59" s="184" t="e">
        <f t="shared" si="2"/>
        <v>#VALUE!</v>
      </c>
      <c r="G59" s="185" t="s">
        <v>26</v>
      </c>
      <c r="H59" s="183">
        <f>IF(ISERROR('[58]Récolte_N+1'!$F$25)=TRUE,"",'[58]Récolte_N+1'!$F$25)</f>
      </c>
      <c r="I59" s="183">
        <f>IF(ISERROR('[58]Récolte_N'!$F$25)=TRUE,"",'[58]Récolte_N'!$F$25)</f>
        <v>405</v>
      </c>
      <c r="J59" s="184" t="e">
        <f t="shared" si="3"/>
        <v>#VALUE!</v>
      </c>
    </row>
    <row r="60" spans="1:10" ht="12">
      <c r="A60" s="185" t="s">
        <v>27</v>
      </c>
      <c r="B60" s="183">
        <f>IF(ISERROR('[59]Récolte_N+1'!$F$22)=TRUE,"",'[59]Récolte_N+1'!$F$22)</f>
      </c>
      <c r="C60" s="183">
        <f>IF(ISERROR('[59]Récolte_N'!$F$22)=TRUE,"",'[59]Récolte_N'!$F$22)</f>
        <v>300</v>
      </c>
      <c r="D60" s="184" t="e">
        <f t="shared" si="2"/>
        <v>#VALUE!</v>
      </c>
      <c r="G60" s="185" t="s">
        <v>27</v>
      </c>
      <c r="H60" s="183">
        <f>IF(ISERROR('[59]Récolte_N+1'!$F$25)=TRUE,"",'[59]Récolte_N+1'!$F$25)</f>
        <v>0</v>
      </c>
      <c r="I60" s="183">
        <f>IF(ISERROR('[59]Récolte_N'!$F$25)=TRUE,"",'[59]Récolte_N'!$F$25)</f>
        <v>0</v>
      </c>
      <c r="J60" s="184">
        <f t="shared" si="3"/>
      </c>
    </row>
    <row r="61" spans="1:10" ht="12">
      <c r="A61" s="185" t="s">
        <v>38</v>
      </c>
      <c r="B61" s="183">
        <f>IF(ISERROR('[37]Récolte_N+1'!$F$22)=TRUE,"",'[37]Récolte_N+1'!$F$22)</f>
        <v>0</v>
      </c>
      <c r="C61" s="183">
        <f>IF(ISERROR('[37]Récolte_N'!$F$22)=TRUE,"",'[37]Récolte_N'!$F$22)</f>
        <v>1600</v>
      </c>
      <c r="D61" s="184">
        <f t="shared" si="2"/>
        <v>-1</v>
      </c>
      <c r="G61" s="185" t="s">
        <v>38</v>
      </c>
      <c r="H61" s="183">
        <f>IF(ISERROR('[37]Récolte_N+1'!$F$25)=TRUE,"",'[37]Récolte_N+1'!$F$25)</f>
        <v>0</v>
      </c>
      <c r="I61" s="183">
        <f>IF(ISERROR('[37]Récolte_N'!$F$25)=TRUE,"",'[37]Récolte_N'!$F$25)</f>
        <v>0</v>
      </c>
      <c r="J61" s="184">
        <f t="shared" si="3"/>
      </c>
    </row>
    <row r="62" spans="1:10" ht="12">
      <c r="A62" s="185" t="s">
        <v>28</v>
      </c>
      <c r="B62" s="183">
        <f>IF(ISERROR('[60]Récolte_N+1'!$F$22)=TRUE,"",'[60]Récolte_N+1'!$F$22)</f>
      </c>
      <c r="C62" s="183">
        <f>IF(ISERROR('[60]Récolte_N'!$F$22)=TRUE,"",'[60]Récolte_N'!$F$22)</f>
        <v>213191</v>
      </c>
      <c r="D62" s="184" t="e">
        <f t="shared" si="2"/>
        <v>#VALUE!</v>
      </c>
      <c r="G62" s="185" t="s">
        <v>28</v>
      </c>
      <c r="H62" s="183">
        <f>IF(ISERROR('[60]Récolte_N+1'!$F$25)=TRUE,"",'[60]Récolte_N+1'!$F$25)</f>
      </c>
      <c r="I62" s="183">
        <f>IF(ISERROR('[60]Récolte_N'!$F$25)=TRUE,"",'[60]Récolte_N'!$F$25)</f>
        <v>14935</v>
      </c>
      <c r="J62" s="184" t="e">
        <f t="shared" si="3"/>
        <v>#VALUE!</v>
      </c>
    </row>
    <row r="63" spans="1:10" ht="12">
      <c r="A63" s="185" t="s">
        <v>29</v>
      </c>
      <c r="B63" s="183">
        <f>IF(ISERROR('[61]Récolte_N+1'!$F$22)=TRUE,"",'[61]Récolte_N+1'!$F$22)</f>
      </c>
      <c r="C63" s="183">
        <f>IF(ISERROR('[61]Récolte_N'!$F$22)=TRUE,"",'[61]Récolte_N'!$F$22)</f>
        <v>27400</v>
      </c>
      <c r="D63" s="184" t="e">
        <f t="shared" si="2"/>
        <v>#VALUE!</v>
      </c>
      <c r="G63" s="185" t="s">
        <v>29</v>
      </c>
      <c r="H63" s="183">
        <f>IF(ISERROR('[61]Récolte_N+1'!$F$25)=TRUE,"",'[61]Récolte_N+1'!$F$25)</f>
      </c>
      <c r="I63" s="183">
        <f>IF(ISERROR('[61]Récolte_N'!$F$25)=TRUE,"",'[61]Récolte_N'!$F$25)</f>
        <v>200</v>
      </c>
      <c r="J63" s="184" t="e">
        <f t="shared" si="3"/>
        <v>#VALUE!</v>
      </c>
    </row>
    <row r="64" spans="1:10" ht="11.25">
      <c r="A64" s="170"/>
      <c r="B64" s="186"/>
      <c r="C64" s="186"/>
      <c r="D64" s="187"/>
      <c r="G64" s="170"/>
      <c r="H64" s="199"/>
      <c r="I64" s="200"/>
      <c r="J64" s="187"/>
    </row>
    <row r="65" spans="1:10" ht="13.5" thickBot="1">
      <c r="A65" s="189" t="s">
        <v>30</v>
      </c>
      <c r="B65" s="201">
        <f>SUM(B44:B63)</f>
        <v>701</v>
      </c>
      <c r="C65" s="201">
        <f>SUM(C44:C63)</f>
        <v>771602</v>
      </c>
      <c r="D65" s="191">
        <f>IF(OR(C65=0,C65=""),"",(B65/C65)-1)</f>
        <v>-0.999091500540434</v>
      </c>
      <c r="G65" s="189" t="s">
        <v>30</v>
      </c>
      <c r="H65" s="202">
        <f>SUM(H44:H63)</f>
        <v>1502</v>
      </c>
      <c r="I65" s="203">
        <f>SUM(I44:I63)</f>
        <v>41922</v>
      </c>
      <c r="J65" s="191">
        <f>IF(OR(I65=0,I65=""),"",(H65/I65)-1)</f>
        <v>-0.9641715567005391</v>
      </c>
    </row>
    <row r="80" ht="10.5" hidden="1"/>
    <row r="81" ht="10.5" hidden="1"/>
    <row r="82" ht="10.5" hidden="1"/>
    <row r="83" ht="10.5" hidden="1"/>
    <row r="84" ht="10.5" hidden="1"/>
    <row r="85" spans="2:3" ht="10.5" hidden="1">
      <c r="B85" s="2" t="s">
        <v>73</v>
      </c>
      <c r="C85" s="3" t="s">
        <v>74</v>
      </c>
    </row>
    <row r="86" ht="10.5" hidden="1"/>
    <row r="87" ht="10.5" hidden="1"/>
    <row r="88" ht="10.5" hidden="1"/>
    <row r="89" ht="10.5" hidden="1"/>
    <row r="90" ht="10.5" hidden="1"/>
    <row r="91" ht="10.5" hidden="1"/>
    <row r="92" ht="10.5" hidden="1"/>
    <row r="93" ht="10.5" hidden="1"/>
    <row r="94" ht="10.5" hidden="1"/>
    <row r="95" ht="10.5" hidden="1"/>
    <row r="96" ht="10.5" hidden="1"/>
    <row r="97" ht="10.5" hidden="1"/>
    <row r="98" ht="10.5" hidden="1"/>
    <row r="99" ht="10.5" hidden="1"/>
    <row r="100" ht="10.5" hidden="1"/>
    <row r="101" ht="10.5" hidden="1"/>
    <row r="102" ht="10.5" hidden="1"/>
    <row r="103" ht="10.5" hidden="1"/>
    <row r="104" ht="10.5" hidden="1"/>
    <row r="105" ht="10.5" hidden="1"/>
  </sheetData>
  <mergeCells count="5">
    <mergeCell ref="A3:E3"/>
    <mergeCell ref="A7:D7"/>
    <mergeCell ref="G7:J7"/>
    <mergeCell ref="A38:D38"/>
    <mergeCell ref="G38:J38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patrice.salle</cp:lastModifiedBy>
  <cp:lastPrinted>2011-02-03T13:40:07Z</cp:lastPrinted>
  <dcterms:created xsi:type="dcterms:W3CDTF">2000-06-21T07:48:18Z</dcterms:created>
  <dcterms:modified xsi:type="dcterms:W3CDTF">2014-03-10T10:57:13Z</dcterms:modified>
  <cp:category/>
  <cp:version/>
  <cp:contentType/>
  <cp:contentStatus/>
</cp:coreProperties>
</file>