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495" windowWidth="11100" windowHeight="6540" tabRatio="588" activeTab="0"/>
  </bookViews>
  <sheets>
    <sheet name="Féverol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coll">'Féveroles'!$G$12:$G$31</definedName>
    <definedName name="prod">'Féveroles'!$F$12:$F$31</definedName>
    <definedName name="surf">'Féveroles'!$C$12:$C$31</definedName>
    <definedName name="_xlnm.Print_Area" localSheetId="0">'Féveroles'!$B$1:$K$37</definedName>
  </definedNames>
  <calcPr calcMode="manual" fullCalcOnLoad="1"/>
</workbook>
</file>

<file path=xl/sharedStrings.xml><?xml version="1.0" encoding="utf-8"?>
<sst xmlns="http://schemas.openxmlformats.org/spreadsheetml/2006/main" count="99" uniqueCount="48">
  <si>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</si>
  <si>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</si>
  <si>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</si>
  <si>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</si>
  <si>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</si>
  <si>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</si>
  <si>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</si>
  <si>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</si>
  <si>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</si>
  <si>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</si>
  <si>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</si>
  <si>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</si>
  <si>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</si>
  <si>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</si>
  <si>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</si>
  <si>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</si>
  <si>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</si>
  <si>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</si>
  <si>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</si>
  <si>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</si>
  <si>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</si>
  <si>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</si>
  <si>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</si>
  <si>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</si>
  <si>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</si>
  <si>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</si>
  <si>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</si>
  <si>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</si>
  <si>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</si>
  <si>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</si>
  <si>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</si>
  <si>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</si>
  <si>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</si>
  <si>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</si>
  <si>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</si>
  <si>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</si>
  <si>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FranceAgriMer</t>
  </si>
  <si>
    <t>BESANCON</t>
  </si>
  <si>
    <t>STRASBOURG</t>
  </si>
  <si>
    <t>CAEN</t>
  </si>
  <si>
    <t>CLERMONT-FERRAND+LIMOGES</t>
  </si>
  <si>
    <t>2010/2011</t>
  </si>
  <si>
    <t>10.11</t>
  </si>
  <si>
    <t>2011/2012</t>
  </si>
  <si>
    <t>11.12</t>
  </si>
  <si>
    <t>RECOLTE 2010</t>
  </si>
  <si>
    <t>CAMPAGNE 10.11</t>
  </si>
  <si>
    <t>Prévisions de Collecte de FEVEROLE - Récolte 2011 -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</si>
</sst>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8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 applyProtection="1">
      <alignment/>
      <protection locked="0"/>
    </xf>
    <xf numFmtId="22" fontId="11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4" fontId="12" fillId="0" borderId="7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4" fontId="6" fillId="0" borderId="8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3" fontId="15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3" fontId="10" fillId="0" borderId="3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 vertic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83" fontId="8" fillId="0" borderId="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16" fillId="0" borderId="15" xfId="0" applyNumberFormat="1" applyFont="1" applyBorder="1" applyAlignment="1" applyProtection="1">
      <alignment horizontal="centerContinuous"/>
      <protection locked="0"/>
    </xf>
    <xf numFmtId="4" fontId="0" fillId="0" borderId="15" xfId="0" applyNumberFormat="1" applyBorder="1" applyAlignment="1" applyProtection="1">
      <alignment horizontal="centerContinuous"/>
      <protection locked="0"/>
    </xf>
    <xf numFmtId="3" fontId="0" fillId="0" borderId="15" xfId="0" applyNumberFormat="1" applyBorder="1" applyAlignment="1" applyProtection="1">
      <alignment horizontal="centerContinuous"/>
      <protection locked="0"/>
    </xf>
    <xf numFmtId="183" fontId="0" fillId="0" borderId="15" xfId="0" applyNumberFormat="1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3" fontId="12" fillId="0" borderId="12" xfId="0" applyNumberFormat="1" applyFont="1" applyFill="1" applyBorder="1" applyAlignment="1" applyProtection="1" quotePrefix="1">
      <alignment horizontal="center"/>
      <protection locked="0"/>
    </xf>
    <xf numFmtId="182" fontId="6" fillId="0" borderId="16" xfId="0" applyNumberFormat="1" applyFont="1" applyFill="1" applyBorder="1" applyAlignment="1" applyProtection="1">
      <alignment horizontal="center"/>
      <protection locked="0"/>
    </xf>
    <xf numFmtId="183" fontId="6" fillId="0" borderId="7" xfId="0" applyNumberFormat="1" applyFont="1" applyFill="1" applyBorder="1" applyAlignment="1" applyProtection="1">
      <alignment horizontal="centerContinuous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10" fillId="0" borderId="3" xfId="0" applyNumberFormat="1" applyFont="1" applyFill="1" applyBorder="1" applyAlignment="1" applyProtection="1">
      <alignment horizontal="center"/>
      <protection locked="0"/>
    </xf>
    <xf numFmtId="182" fontId="6" fillId="0" borderId="1" xfId="0" applyNumberFormat="1" applyFont="1" applyFill="1" applyBorder="1" applyAlignment="1" applyProtection="1" quotePrefix="1">
      <alignment horizontal="center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center"/>
      <protection locked="0"/>
    </xf>
    <xf numFmtId="182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182" fontId="6" fillId="0" borderId="17" xfId="0" applyNumberFormat="1" applyFont="1" applyFill="1" applyBorder="1" applyAlignment="1" applyProtection="1">
      <alignment horizontal="center"/>
      <protection locked="0"/>
    </xf>
    <xf numFmtId="183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 vertical="center"/>
      <protection locked="0"/>
    </xf>
    <xf numFmtId="182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82" fontId="6" fillId="0" borderId="1" xfId="0" applyNumberFormat="1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3" fillId="0" borderId="20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wrapText="1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 wrapText="1"/>
      <protection locked="0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 wrapText="1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 vertical="center"/>
      <protection locked="0"/>
    </xf>
    <xf numFmtId="3" fontId="10" fillId="0" borderId="27" xfId="0" applyNumberFormat="1" applyFont="1" applyBorder="1" applyAlignment="1" applyProtection="1">
      <alignment vertical="center"/>
      <protection locked="0"/>
    </xf>
    <xf numFmtId="4" fontId="12" fillId="0" borderId="28" xfId="0" applyNumberFormat="1" applyFont="1" applyFill="1" applyBorder="1" applyAlignment="1" applyProtection="1">
      <alignment horizontal="center"/>
      <protection locked="0"/>
    </xf>
    <xf numFmtId="4" fontId="12" fillId="0" borderId="29" xfId="0" applyNumberFormat="1" applyFont="1" applyFill="1" applyBorder="1" applyAlignment="1" applyProtection="1">
      <alignment horizontal="center"/>
      <protection locked="0"/>
    </xf>
    <xf numFmtId="4" fontId="12" fillId="0" borderId="3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106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806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906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006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106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206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2062010_bi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306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406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506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606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206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1706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COLLECTE\France%20collecte%2009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112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212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312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3122011_bi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412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512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61220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712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306201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7122011_bi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812201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0912201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01220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112201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21220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2122011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312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412201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512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3062010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612201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20104\prevreg1712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406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506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606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706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00630\PrevReg07062010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1150</v>
          </cell>
          <cell r="H24">
            <v>2450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3000</v>
          </cell>
          <cell r="H24">
            <v>9650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2500</v>
          </cell>
          <cell r="H24">
            <v>6000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Remarques"/>
      <sheetName val="Récolte_ N"/>
    </sheetNames>
    <sheetDataSet>
      <sheetData sheetId="0">
        <row r="24">
          <cell r="F24">
            <v>17845</v>
          </cell>
          <cell r="H24">
            <v>96363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+1"/>
      <sheetName val="Récolte_N"/>
    </sheetNames>
    <sheetDataSet>
      <sheetData sheetId="1">
        <row r="24">
          <cell r="F24">
            <v>1160</v>
          </cell>
          <cell r="H24">
            <v>3480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8900</v>
          </cell>
          <cell r="H24">
            <v>51150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5100</v>
          </cell>
          <cell r="H24">
            <v>27435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2585</v>
          </cell>
          <cell r="H24">
            <v>4990.5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29200</v>
          </cell>
          <cell r="H24">
            <v>155000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6515</v>
          </cell>
          <cell r="H24">
            <v>35440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1095</v>
          </cell>
          <cell r="H24">
            <v>4290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300</v>
          </cell>
          <cell r="H24">
            <v>720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4">
          <cell r="F24">
            <v>50</v>
          </cell>
          <cell r="H24">
            <v>100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NA"/>
      <sheetName val="PO"/>
      <sheetName val="FE"/>
      <sheetName val="LU"/>
      <sheetName val="TO"/>
      <sheetName val="SJ"/>
      <sheetName val="LI"/>
      <sheetName val="TC"/>
    </sheetNames>
    <sheetDataSet>
      <sheetData sheetId="14">
        <row r="168">
          <cell r="AI168">
            <v>601.7</v>
          </cell>
        </row>
        <row r="169">
          <cell r="AI169">
            <v>131.9</v>
          </cell>
        </row>
        <row r="170">
          <cell r="AI170">
            <v>2302</v>
          </cell>
        </row>
        <row r="171">
          <cell r="AI171">
            <v>21.1</v>
          </cell>
        </row>
        <row r="172">
          <cell r="AI172">
            <v>29714.3</v>
          </cell>
        </row>
        <row r="173">
          <cell r="AI173">
            <v>148385.2</v>
          </cell>
        </row>
        <row r="174">
          <cell r="AI174">
            <v>251.5</v>
          </cell>
        </row>
        <row r="175">
          <cell r="AI175">
            <v>0</v>
          </cell>
        </row>
        <row r="176">
          <cell r="AI176">
            <v>32620</v>
          </cell>
        </row>
        <row r="177">
          <cell r="AI177">
            <v>1143.9</v>
          </cell>
        </row>
        <row r="178">
          <cell r="AI178">
            <v>0</v>
          </cell>
        </row>
        <row r="179">
          <cell r="AI179">
            <v>2739.6</v>
          </cell>
        </row>
        <row r="180">
          <cell r="AI180">
            <v>3157.3</v>
          </cell>
        </row>
        <row r="181">
          <cell r="AI181">
            <v>3491.8</v>
          </cell>
        </row>
        <row r="182">
          <cell r="AI182">
            <v>83109.1</v>
          </cell>
        </row>
        <row r="183">
          <cell r="AI183">
            <v>929</v>
          </cell>
        </row>
        <row r="184">
          <cell r="AI184">
            <v>42857.9</v>
          </cell>
        </row>
        <row r="185">
          <cell r="AI185">
            <v>17576.5</v>
          </cell>
        </row>
        <row r="186">
          <cell r="AI186">
            <v>1229</v>
          </cell>
        </row>
        <row r="187">
          <cell r="AI187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2075</v>
          </cell>
          <cell r="H24">
            <v>3830</v>
          </cell>
          <cell r="I24">
            <v>700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544</v>
          </cell>
          <cell r="H24">
            <v>1428</v>
          </cell>
          <cell r="I24">
            <v>300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2270</v>
          </cell>
          <cell r="H24">
            <v>5854</v>
          </cell>
          <cell r="I24">
            <v>3500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350</v>
          </cell>
          <cell r="H24">
            <v>1085</v>
          </cell>
          <cell r="I24">
            <v>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6000</v>
          </cell>
          <cell r="H24">
            <v>30000</v>
          </cell>
          <cell r="I24">
            <v>24000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225</v>
          </cell>
          <cell r="H24">
            <v>550</v>
          </cell>
          <cell r="I24">
            <v>200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1070</v>
          </cell>
          <cell r="H24">
            <v>3260</v>
          </cell>
          <cell r="I24">
            <v>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970</v>
          </cell>
          <cell r="H24">
            <v>3007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4825</v>
          </cell>
          <cell r="H24">
            <v>13100</v>
          </cell>
          <cell r="I24">
            <v>3300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4900</v>
          </cell>
          <cell r="H24">
            <v>15000</v>
          </cell>
          <cell r="I24">
            <v>8000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4">
          <cell r="F24">
            <v>16000</v>
          </cell>
          <cell r="H24">
            <v>73600</v>
          </cell>
          <cell r="I24">
            <v>66000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4">
          <cell r="F24">
            <v>1880</v>
          </cell>
          <cell r="H24">
            <v>3384</v>
          </cell>
          <cell r="I24">
            <v>900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7500</v>
          </cell>
          <cell r="H24">
            <v>33750</v>
          </cell>
          <cell r="I24">
            <v>36000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6080</v>
          </cell>
          <cell r="H24">
            <v>25630</v>
          </cell>
          <cell r="I24">
            <v>16600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6500</v>
          </cell>
          <cell r="H24">
            <v>9000</v>
          </cell>
          <cell r="I24">
            <v>6000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22500</v>
          </cell>
          <cell r="H24">
            <v>90750</v>
          </cell>
          <cell r="I24">
            <v>80500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6420</v>
          </cell>
          <cell r="H24">
            <v>26370</v>
          </cell>
          <cell r="I24">
            <v>25050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230</v>
          </cell>
          <cell r="H24">
            <v>690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1">
        <row r="24">
          <cell r="F24">
            <v>2180</v>
          </cell>
          <cell r="H24">
            <v>7152</v>
          </cell>
          <cell r="I24">
            <v>11820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4">
          <cell r="F24">
            <v>130</v>
          </cell>
          <cell r="H24">
            <v>260</v>
          </cell>
          <cell r="I24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_1"/>
    </sheetNames>
    <sheetDataSet>
      <sheetData sheetId="1">
        <row r="24">
          <cell r="F24">
            <v>5620</v>
          </cell>
          <cell r="H24">
            <v>32034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100</v>
          </cell>
          <cell r="H24">
            <v>170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0</v>
          </cell>
          <cell r="H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600</v>
          </cell>
          <cell r="H24">
            <v>2700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4">
          <cell r="F24">
            <v>40</v>
          </cell>
          <cell r="H24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workbookViewId="0" topLeftCell="B1">
      <pane xSplit="1" topLeftCell="C2" activePane="topRight" state="frozen"/>
      <selection pane="topLeft" activeCell="B2" sqref="B2"/>
      <selection pane="topRight" activeCell="B2" sqref="B2"/>
    </sheetView>
  </sheetViews>
  <sheetFormatPr defaultColWidth="12" defaultRowHeight="11.25"/>
  <cols>
    <col min="1" max="1" width="5.66015625" style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4.66015625" style="1" customWidth="1"/>
    <col min="11" max="11" width="13.66015625" style="1" customWidth="1"/>
    <col min="12" max="12" width="22" style="1" customWidth="1"/>
    <col min="13" max="15" width="10.66015625" style="1" customWidth="1"/>
    <col min="16" max="16" width="11.5" style="1" customWidth="1"/>
    <col min="17" max="16384" width="11.5" style="1" customWidth="1"/>
  </cols>
  <sheetData>
    <row r="1" spans="1:2" ht="12">
      <c r="A1" s="1">
        <v>10285</v>
      </c>
      <c r="B1" s="47" t="s">
        <v>36</v>
      </c>
    </row>
    <row r="2" spans="1:5" ht="12.75">
      <c r="A2" s="1">
        <v>18512</v>
      </c>
      <c r="B2" s="17"/>
      <c r="C2" s="89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10" ht="30">
      <c r="A5" s="1">
        <v>13608</v>
      </c>
      <c r="B5" s="53" t="s">
        <v>47</v>
      </c>
      <c r="C5" s="53"/>
      <c r="D5" s="54"/>
      <c r="E5" s="55"/>
      <c r="F5" s="55"/>
      <c r="G5" s="55"/>
      <c r="H5" s="55"/>
      <c r="I5" s="56"/>
      <c r="J5" s="57"/>
    </row>
    <row r="6" spans="1:8" ht="15" customHeight="1">
      <c r="A6" s="1">
        <v>7877</v>
      </c>
      <c r="B6" s="58"/>
      <c r="C6"/>
      <c r="D6"/>
      <c r="E6"/>
      <c r="F6"/>
      <c r="G6"/>
      <c r="H6"/>
    </row>
    <row r="7" ht="11.25" thickBot="1">
      <c r="A7" s="1">
        <v>1679</v>
      </c>
    </row>
    <row r="8" spans="1:17" ht="16.5" thickTop="1">
      <c r="A8" s="1">
        <v>16914</v>
      </c>
      <c r="B8" s="61" t="s">
        <v>0</v>
      </c>
      <c r="C8" s="103" t="s">
        <v>1</v>
      </c>
      <c r="D8" s="104"/>
      <c r="E8" s="104"/>
      <c r="F8" s="105"/>
      <c r="G8" s="62" t="s">
        <v>43</v>
      </c>
      <c r="H8" s="62" t="s">
        <v>41</v>
      </c>
      <c r="I8" s="63"/>
      <c r="J8" s="64" t="s">
        <v>3</v>
      </c>
      <c r="K8" s="64"/>
      <c r="M8" s="19" t="s">
        <v>0</v>
      </c>
      <c r="N8" s="22"/>
      <c r="O8" s="23" t="s">
        <v>1</v>
      </c>
      <c r="P8" s="33"/>
      <c r="Q8" s="62" t="s">
        <v>41</v>
      </c>
    </row>
    <row r="9" spans="1:17" ht="12.75">
      <c r="A9" s="1">
        <v>7818</v>
      </c>
      <c r="B9" s="65"/>
      <c r="C9" s="90" t="s">
        <v>43</v>
      </c>
      <c r="D9" s="91" t="s">
        <v>43</v>
      </c>
      <c r="E9" s="91" t="s">
        <v>43</v>
      </c>
      <c r="F9" s="92" t="s">
        <v>41</v>
      </c>
      <c r="G9" s="67" t="s">
        <v>4</v>
      </c>
      <c r="H9" s="67" t="s">
        <v>4</v>
      </c>
      <c r="I9" s="68" t="s">
        <v>2</v>
      </c>
      <c r="J9" s="69"/>
      <c r="K9" s="70"/>
      <c r="M9" s="10" t="s">
        <v>45</v>
      </c>
      <c r="N9" s="24"/>
      <c r="O9" s="25"/>
      <c r="P9" s="34"/>
      <c r="Q9" s="67" t="s">
        <v>4</v>
      </c>
    </row>
    <row r="10" spans="1:17" ht="12" customHeight="1">
      <c r="A10" s="1">
        <v>30702</v>
      </c>
      <c r="B10" s="65"/>
      <c r="C10" s="93" t="s">
        <v>5</v>
      </c>
      <c r="D10" s="94" t="s">
        <v>6</v>
      </c>
      <c r="E10" s="66" t="s">
        <v>7</v>
      </c>
      <c r="F10" s="95" t="s">
        <v>7</v>
      </c>
      <c r="G10" s="34" t="s">
        <v>8</v>
      </c>
      <c r="H10" s="34" t="s">
        <v>8</v>
      </c>
      <c r="I10" s="71" t="s">
        <v>14</v>
      </c>
      <c r="J10" s="85" t="s">
        <v>44</v>
      </c>
      <c r="K10" s="85" t="s">
        <v>42</v>
      </c>
      <c r="L10" s="60"/>
      <c r="M10" s="10" t="s">
        <v>46</v>
      </c>
      <c r="N10" s="26" t="s">
        <v>5</v>
      </c>
      <c r="O10" s="27" t="s">
        <v>6</v>
      </c>
      <c r="P10" s="26" t="s">
        <v>7</v>
      </c>
      <c r="Q10" s="34" t="s">
        <v>8</v>
      </c>
    </row>
    <row r="11" spans="1:17" ht="12">
      <c r="A11" s="1">
        <v>31458</v>
      </c>
      <c r="B11" s="72"/>
      <c r="C11" s="96" t="s">
        <v>9</v>
      </c>
      <c r="D11" s="29" t="s">
        <v>10</v>
      </c>
      <c r="E11" s="73" t="s">
        <v>11</v>
      </c>
      <c r="F11" s="97" t="s">
        <v>11</v>
      </c>
      <c r="G11" s="28" t="s">
        <v>12</v>
      </c>
      <c r="H11" s="28" t="s">
        <v>13</v>
      </c>
      <c r="I11" s="74"/>
      <c r="J11" s="75"/>
      <c r="K11" s="76"/>
      <c r="M11" s="20"/>
      <c r="N11" s="28" t="s">
        <v>9</v>
      </c>
      <c r="O11" s="29" t="s">
        <v>10</v>
      </c>
      <c r="P11" s="28" t="s">
        <v>11</v>
      </c>
      <c r="Q11" s="28" t="s">
        <v>13</v>
      </c>
    </row>
    <row r="12" spans="1:17" ht="13.5" customHeight="1">
      <c r="A12" s="1">
        <v>60665</v>
      </c>
      <c r="B12" s="77" t="s">
        <v>15</v>
      </c>
      <c r="C12" s="78">
        <f>IF(ISERROR('[22]Récolte_N'!$F$24)=TRUE,"",'[22]Récolte_N'!$F$24)</f>
        <v>2075</v>
      </c>
      <c r="D12" s="78">
        <f aca="true" t="shared" si="0" ref="D12:D31">IF(OR(C12="",C12=0),"",(E12/C12)*10)</f>
        <v>18.457831325301203</v>
      </c>
      <c r="E12" s="79">
        <f>IF(ISERROR('[22]Récolte_N'!$H$24)=TRUE,"",'[22]Récolte_N'!$H$24)</f>
        <v>3830</v>
      </c>
      <c r="F12" s="79">
        <f>P12</f>
        <v>2450</v>
      </c>
      <c r="G12" s="44">
        <f>IF(ISERROR('[22]Récolte_N'!$I$24)=TRUE,"",'[22]Récolte_N'!$I$24)</f>
        <v>700</v>
      </c>
      <c r="H12" s="44">
        <f>Q12</f>
        <v>601.7</v>
      </c>
      <c r="I12" s="80">
        <f>IF(OR(H12=0,H12=""),"",(G12/H12)-1)</f>
        <v>0.16337045039055997</v>
      </c>
      <c r="J12" s="48">
        <f>E12-G12</f>
        <v>3130</v>
      </c>
      <c r="K12" s="49">
        <f>P12-H12</f>
        <v>1848.3</v>
      </c>
      <c r="L12" s="59"/>
      <c r="M12" s="21" t="s">
        <v>15</v>
      </c>
      <c r="N12" s="78">
        <f>IF(ISERROR('[1]Récolte_N'!$F$24)=TRUE,"",'[1]Récolte_N'!$F$24)</f>
        <v>1150</v>
      </c>
      <c r="O12" s="78">
        <f aca="true" t="shared" si="1" ref="O12:O19">IF(OR(N12="",N12=0),"",(P12/N12)*10)</f>
        <v>21.304347826086957</v>
      </c>
      <c r="P12" s="79">
        <f>IF(ISERROR('[1]Récolte_N'!$H$24)=TRUE,"",'[1]Récolte_N'!$H$24)</f>
        <v>2450</v>
      </c>
      <c r="Q12" s="44">
        <f>'[21]FE'!$AI168</f>
        <v>601.7</v>
      </c>
    </row>
    <row r="13" spans="1:17" ht="13.5" customHeight="1">
      <c r="A13" s="1">
        <v>7280</v>
      </c>
      <c r="B13" s="81" t="s">
        <v>40</v>
      </c>
      <c r="C13" s="78">
        <f>IF(ISERROR('[23]Récolte_N'!$F$24)=TRUE,"",'[23]Récolte_N'!$F$24)</f>
        <v>544</v>
      </c>
      <c r="D13" s="78">
        <f t="shared" si="0"/>
        <v>26.25</v>
      </c>
      <c r="E13" s="79">
        <f>IF(ISERROR('[23]Récolte_N'!$H$24)=TRUE,"",'[23]Récolte_N'!$H$24)</f>
        <v>1428</v>
      </c>
      <c r="F13" s="79">
        <f>P13</f>
        <v>720</v>
      </c>
      <c r="G13" s="44">
        <f>IF(ISERROR('[23]Récolte_N'!$I$24)=TRUE,"",'[23]Récolte_N'!$I$24)</f>
        <v>300</v>
      </c>
      <c r="H13" s="44">
        <f>Q13</f>
        <v>131.9</v>
      </c>
      <c r="I13" s="80">
        <f>IF(OR(H13=0,H13=""),"",(G13/H13)-1)</f>
        <v>1.274450341167551</v>
      </c>
      <c r="J13" s="48">
        <f aca="true" t="shared" si="2" ref="J13:J31">E13-G13</f>
        <v>1128</v>
      </c>
      <c r="K13" s="49">
        <f>P13-H13</f>
        <v>588.1</v>
      </c>
      <c r="L13" s="59"/>
      <c r="M13" s="100" t="s">
        <v>40</v>
      </c>
      <c r="N13" s="78">
        <f>IF(ISERROR('[2]Récolte_N'!$F$24)=TRUE,"",'[2]Récolte_N'!$F$24)</f>
        <v>300</v>
      </c>
      <c r="O13" s="78">
        <f t="shared" si="1"/>
        <v>24</v>
      </c>
      <c r="P13" s="79">
        <f>IF(ISERROR('[2]Récolte_N'!$H$24)=TRUE,"",'[2]Récolte_N'!$H$24)</f>
        <v>720</v>
      </c>
      <c r="Q13" s="44">
        <f>'[21]FE'!$AI169</f>
        <v>131.9</v>
      </c>
    </row>
    <row r="14" spans="1:17" ht="13.5" customHeight="1">
      <c r="A14" s="1">
        <v>17376</v>
      </c>
      <c r="B14" s="81" t="s">
        <v>16</v>
      </c>
      <c r="C14" s="78">
        <f>IF(ISERROR('[24]Récolte_N'!$F$24)=TRUE,"",'[24]Récolte_N'!$F$24)</f>
        <v>2270</v>
      </c>
      <c r="D14" s="78">
        <f t="shared" si="0"/>
        <v>25.78854625550661</v>
      </c>
      <c r="E14" s="79">
        <f>IF(ISERROR('[24]Récolte_N'!$H$24)=TRUE,"",'[24]Récolte_N'!$H$24)</f>
        <v>5854</v>
      </c>
      <c r="F14" s="101">
        <f>P14</f>
        <v>3007</v>
      </c>
      <c r="G14" s="44">
        <f>IF(ISERROR('[24]Récolte_N'!$I$24)=TRUE,"",'[24]Récolte_N'!$I$24)</f>
        <v>3500</v>
      </c>
      <c r="H14" s="102">
        <f>Q14</f>
        <v>2302</v>
      </c>
      <c r="I14" s="80">
        <f aca="true" t="shared" si="3" ref="I14:I31">IF(OR(H14=0,H14=""),"",(G14/H14)-1)</f>
        <v>0.520417028670721</v>
      </c>
      <c r="J14" s="48">
        <f t="shared" si="2"/>
        <v>2354</v>
      </c>
      <c r="K14" s="49">
        <f aca="true" t="shared" si="4" ref="K14:K31">P14-H14</f>
        <v>705</v>
      </c>
      <c r="L14" s="59"/>
      <c r="M14" s="10" t="s">
        <v>16</v>
      </c>
      <c r="N14" s="78">
        <f>IF(ISERROR('[3]Récolte_N'!$F$24)=TRUE,"",'[3]Récolte_N'!$F$24)</f>
        <v>970</v>
      </c>
      <c r="O14" s="78">
        <f t="shared" si="1"/>
        <v>31</v>
      </c>
      <c r="P14" s="79">
        <f>IF(ISERROR('[3]Récolte_N'!$H$24)=TRUE,"",'[3]Récolte_N'!$H$24)</f>
        <v>3007</v>
      </c>
      <c r="Q14" s="44">
        <f>'[21]FE'!$AI170</f>
        <v>2302</v>
      </c>
    </row>
    <row r="15" spans="1:17" ht="13.5" customHeight="1">
      <c r="A15" s="1">
        <v>26391</v>
      </c>
      <c r="B15" s="81" t="s">
        <v>37</v>
      </c>
      <c r="C15" s="78">
        <f>IF(ISERROR('[25]Récolte_N'!$F$24)=TRUE,"",'[25]Récolte_N'!$F$24)</f>
        <v>350</v>
      </c>
      <c r="D15" s="78">
        <f t="shared" si="0"/>
        <v>31</v>
      </c>
      <c r="E15" s="79">
        <f>IF(ISERROR('[25]Récolte_N'!$H$24)=TRUE,"",'[25]Récolte_N'!$H$24)</f>
        <v>1085</v>
      </c>
      <c r="F15" s="101">
        <f aca="true" t="shared" si="5" ref="F15:F30">P15</f>
        <v>690</v>
      </c>
      <c r="G15" s="44">
        <f>IF(ISERROR('[25]Récolte_N'!$I$24)=TRUE,"",'[25]Récolte_N'!$I$24)</f>
        <v>500</v>
      </c>
      <c r="H15" s="102">
        <f aca="true" t="shared" si="6" ref="H15:H31">Q15</f>
        <v>21.1</v>
      </c>
      <c r="I15" s="80">
        <f t="shared" si="3"/>
        <v>22.696682464454973</v>
      </c>
      <c r="J15" s="48">
        <f t="shared" si="2"/>
        <v>585</v>
      </c>
      <c r="K15" s="49">
        <f t="shared" si="4"/>
        <v>668.9</v>
      </c>
      <c r="L15" s="59"/>
      <c r="M15" s="10" t="s">
        <v>37</v>
      </c>
      <c r="N15" s="78">
        <f>IF(ISERROR('[4]Récolte_N'!$F$24)=TRUE,"",'[4]Récolte_N'!$F$24)</f>
        <v>230</v>
      </c>
      <c r="O15" s="78">
        <f t="shared" si="1"/>
        <v>30</v>
      </c>
      <c r="P15" s="79">
        <f>IF(ISERROR('[4]Récolte_N'!$H$24)=TRUE,"",'[4]Récolte_N'!$H$24)</f>
        <v>690</v>
      </c>
      <c r="Q15" s="44">
        <f>'[21]FE'!$AI171</f>
        <v>21.1</v>
      </c>
    </row>
    <row r="16" spans="1:17" ht="13.5" customHeight="1">
      <c r="A16" s="1">
        <v>19136</v>
      </c>
      <c r="B16" s="81" t="s">
        <v>17</v>
      </c>
      <c r="C16" s="78">
        <f>IF(ISERROR('[26]Récolte_N'!$F$24)=TRUE,"",'[26]Récolte_N'!$F$24)</f>
        <v>6000</v>
      </c>
      <c r="D16" s="78">
        <f t="shared" si="0"/>
        <v>50</v>
      </c>
      <c r="E16" s="79">
        <f>IF(ISERROR('[26]Récolte_N'!$H$24)=TRUE,"",'[26]Récolte_N'!$H$24)</f>
        <v>30000</v>
      </c>
      <c r="F16" s="101">
        <f t="shared" si="5"/>
        <v>32034</v>
      </c>
      <c r="G16" s="44">
        <f>IF(ISERROR('[26]Récolte_N'!$I$24)=TRUE,"",'[26]Récolte_N'!$I$24)</f>
        <v>24000</v>
      </c>
      <c r="H16" s="102">
        <f t="shared" si="6"/>
        <v>29714.3</v>
      </c>
      <c r="I16" s="80">
        <f t="shared" si="3"/>
        <v>-0.19230808062111504</v>
      </c>
      <c r="J16" s="48">
        <f t="shared" si="2"/>
        <v>6000</v>
      </c>
      <c r="K16" s="49">
        <f t="shared" si="4"/>
        <v>2319.7000000000007</v>
      </c>
      <c r="L16" s="59"/>
      <c r="M16" s="10" t="s">
        <v>17</v>
      </c>
      <c r="N16" s="78">
        <f>IF(ISERROR('[5]Récolte_N'!$F$24)=TRUE,"",'[5]Récolte_N'!$F$24)</f>
        <v>5620</v>
      </c>
      <c r="O16" s="78">
        <f t="shared" si="1"/>
        <v>57</v>
      </c>
      <c r="P16" s="79">
        <f>IF(ISERROR('[5]Récolte_N'!$H$24)=TRUE,"",'[5]Récolte_N'!$H$24)</f>
        <v>32034</v>
      </c>
      <c r="Q16" s="44">
        <f>'[21]FE'!$AI172</f>
        <v>29714.3</v>
      </c>
    </row>
    <row r="17" spans="1:17" ht="13.5" customHeight="1">
      <c r="A17" s="1">
        <v>1790</v>
      </c>
      <c r="B17" s="81" t="s">
        <v>18</v>
      </c>
      <c r="C17" s="78">
        <f>IF(ISERROR('[38]Récolte_N'!$F$24)=TRUE,"",'[38]Récolte_N'!$F$24)</f>
        <v>22500</v>
      </c>
      <c r="D17" s="78">
        <f t="shared" si="0"/>
        <v>40.33333333333333</v>
      </c>
      <c r="E17" s="79">
        <f>IF(ISERROR('[38]Récolte_N'!$H$24)=TRUE,"",'[38]Récolte_N'!$H$24)</f>
        <v>90750</v>
      </c>
      <c r="F17" s="101">
        <f t="shared" si="5"/>
        <v>155000</v>
      </c>
      <c r="G17" s="44">
        <f>IF(ISERROR('[38]Récolte_N'!$I$24)=TRUE,"",'[38]Récolte_N'!$I$24)</f>
        <v>80500</v>
      </c>
      <c r="H17" s="102">
        <f t="shared" si="6"/>
        <v>148385.2</v>
      </c>
      <c r="I17" s="80">
        <f t="shared" si="3"/>
        <v>-0.45749306534613965</v>
      </c>
      <c r="J17" s="48">
        <f t="shared" si="2"/>
        <v>10250</v>
      </c>
      <c r="K17" s="49">
        <f t="shared" si="4"/>
        <v>6614.799999999988</v>
      </c>
      <c r="L17" s="59"/>
      <c r="M17" s="10" t="s">
        <v>18</v>
      </c>
      <c r="N17" s="78">
        <f>IF(ISERROR('[17]Récolte_N'!$F$24)=TRUE,"",'[17]Récolte_N'!$F$24)</f>
        <v>29200</v>
      </c>
      <c r="O17" s="78">
        <f t="shared" si="1"/>
        <v>53.082191780821915</v>
      </c>
      <c r="P17" s="79">
        <f>IF(ISERROR('[17]Récolte_N'!$H$24)=TRUE,"",'[17]Récolte_N'!$H$24)</f>
        <v>155000</v>
      </c>
      <c r="Q17" s="44">
        <f>'[21]FE'!$AI173</f>
        <v>148385.2</v>
      </c>
    </row>
    <row r="18" spans="1:17" ht="13.5" customHeight="1">
      <c r="A18" s="1" t="s">
        <v>20</v>
      </c>
      <c r="B18" s="81" t="s">
        <v>19</v>
      </c>
      <c r="C18" s="78">
        <f>IF(ISERROR('[27]Récolte_N'!$F$24)=TRUE,"",'[27]Récolte_N'!$F$24)</f>
        <v>225</v>
      </c>
      <c r="D18" s="78">
        <f t="shared" si="0"/>
        <v>24.444444444444446</v>
      </c>
      <c r="E18" s="79">
        <f>IF(ISERROR('[27]Récolte_N'!$H$24)=TRUE,"",'[27]Récolte_N'!$H$24)</f>
        <v>550</v>
      </c>
      <c r="F18" s="101">
        <f t="shared" si="5"/>
        <v>170</v>
      </c>
      <c r="G18" s="44">
        <f>IF(ISERROR('[27]Récolte_N'!$I$24)=TRUE,"",'[27]Récolte_N'!$I$24)</f>
        <v>200</v>
      </c>
      <c r="H18" s="102">
        <f t="shared" si="6"/>
        <v>251.5</v>
      </c>
      <c r="I18" s="80">
        <f t="shared" si="3"/>
        <v>-0.20477137176938365</v>
      </c>
      <c r="J18" s="48">
        <f t="shared" si="2"/>
        <v>350</v>
      </c>
      <c r="K18" s="49">
        <f t="shared" si="4"/>
        <v>-81.5</v>
      </c>
      <c r="L18" s="59"/>
      <c r="M18" s="10" t="s">
        <v>19</v>
      </c>
      <c r="N18" s="78">
        <f>IF(ISERROR('[6]Récolte_N'!$F$24)=TRUE,"",'[6]Récolte_N'!$F$24)</f>
        <v>100</v>
      </c>
      <c r="O18" s="78">
        <f t="shared" si="1"/>
        <v>17</v>
      </c>
      <c r="P18" s="79">
        <f>IF(ISERROR('[6]Récolte_N'!$H$24)=TRUE,"",'[6]Récolte_N'!$H$24)</f>
        <v>170</v>
      </c>
      <c r="Q18" s="44">
        <f>'[21]FE'!$AI174</f>
        <v>251.5</v>
      </c>
    </row>
    <row r="19" spans="1:17" ht="13.5" customHeight="1">
      <c r="A19" s="1" t="s">
        <v>20</v>
      </c>
      <c r="B19" s="81" t="s">
        <v>21</v>
      </c>
      <c r="C19" s="78">
        <f>IF(ISERROR('[28]Récolte_N'!$F$24)=TRUE,"",'[28]Récolte_N'!$F$24)</f>
        <v>0</v>
      </c>
      <c r="D19" s="78">
        <f t="shared" si="0"/>
      </c>
      <c r="E19" s="79">
        <f>IF(ISERROR('[28]Récolte_N'!$H$24)=TRUE,"",'[28]Récolte_N'!$H$24)</f>
        <v>0</v>
      </c>
      <c r="F19" s="101">
        <f t="shared" si="5"/>
        <v>0</v>
      </c>
      <c r="G19" s="44">
        <f>IF(ISERROR('[28]Récolte_N'!$I$24)=TRUE,"",'[28]Récolte_N'!$I$24)</f>
        <v>0</v>
      </c>
      <c r="H19" s="102">
        <f t="shared" si="6"/>
        <v>0</v>
      </c>
      <c r="I19" s="80">
        <f t="shared" si="3"/>
      </c>
      <c r="J19" s="48">
        <f t="shared" si="2"/>
        <v>0</v>
      </c>
      <c r="K19" s="49">
        <f t="shared" si="4"/>
        <v>0</v>
      </c>
      <c r="L19" s="59"/>
      <c r="M19" s="10" t="s">
        <v>21</v>
      </c>
      <c r="N19" s="78">
        <f>IF(ISERROR('[7]Récolte_N'!$F$24)=TRUE,"",'[7]Récolte_N'!$F$24)</f>
        <v>0</v>
      </c>
      <c r="O19" s="78">
        <f t="shared" si="1"/>
      </c>
      <c r="P19" s="79">
        <f>IF(ISERROR('[7]Récolte_N'!$H$24)=TRUE,"",'[7]Récolte_N'!$H$24)</f>
        <v>0</v>
      </c>
      <c r="Q19" s="44">
        <f>'[21]FE'!$AI175</f>
        <v>0</v>
      </c>
    </row>
    <row r="20" spans="1:17" ht="13.5" customHeight="1">
      <c r="A20" s="1" t="s">
        <v>20</v>
      </c>
      <c r="B20" s="81" t="s">
        <v>35</v>
      </c>
      <c r="C20" s="78">
        <f>IF(ISERROR('[39]Récolte_N'!$F$24)=TRUE,"",'[39]Récolte_N'!$F$24)</f>
        <v>6420</v>
      </c>
      <c r="D20" s="78">
        <f>IF(OR(C20="",C20=0),"",(E20/C20)*10)</f>
        <v>41.074766355140184</v>
      </c>
      <c r="E20" s="79">
        <f>IF(ISERROR('[39]Récolte_N'!$H$24)=TRUE,"",'[39]Récolte_N'!$H$24)</f>
        <v>26370</v>
      </c>
      <c r="F20" s="101">
        <f t="shared" si="5"/>
        <v>35440</v>
      </c>
      <c r="G20" s="44">
        <f>IF(ISERROR('[39]Récolte_N'!$I$24)=TRUE,"",'[39]Récolte_N'!$I$24)</f>
        <v>25050</v>
      </c>
      <c r="H20" s="102">
        <f t="shared" si="6"/>
        <v>32620</v>
      </c>
      <c r="I20" s="80">
        <f t="shared" si="3"/>
        <v>-0.23206621704475783</v>
      </c>
      <c r="J20" s="48">
        <f t="shared" si="2"/>
        <v>1320</v>
      </c>
      <c r="K20" s="49">
        <f t="shared" si="4"/>
        <v>2820</v>
      </c>
      <c r="L20" s="59"/>
      <c r="M20" s="10" t="s">
        <v>35</v>
      </c>
      <c r="N20" s="78">
        <f>IF(ISERROR('[18]Récolte_N'!$F$24)=TRUE,"",'[18]Récolte_N'!$F$24)</f>
        <v>6515</v>
      </c>
      <c r="O20" s="78">
        <f>IF(OR(N20="",N20=0),"",(P20/N20)*10)</f>
        <v>54.39754412893323</v>
      </c>
      <c r="P20" s="79">
        <f>IF(ISERROR('[18]Récolte_N'!$H$24)=TRUE,"",'[18]Récolte_N'!$H$24)</f>
        <v>35440</v>
      </c>
      <c r="Q20" s="44">
        <f>'[21]FE'!$AI176</f>
        <v>32620</v>
      </c>
    </row>
    <row r="21" spans="1:17" ht="13.5" customHeight="1">
      <c r="A21" s="1" t="s">
        <v>20</v>
      </c>
      <c r="B21" s="81" t="s">
        <v>22</v>
      </c>
      <c r="C21" s="78">
        <f>IF(ISERROR('[29]Récolte_N'!$F$24)=TRUE,"",'[29]Récolte_N'!$F$24)</f>
        <v>1070</v>
      </c>
      <c r="D21" s="78">
        <f>IF(OR(C21="",C21=0),"",(E21/C21)*10)</f>
        <v>30.46728971962617</v>
      </c>
      <c r="E21" s="79">
        <f>IF(ISERROR('[29]Récolte_N'!$H$24)=TRUE,"",'[29]Récolte_N'!$H$24)</f>
        <v>3260</v>
      </c>
      <c r="F21" s="101">
        <f t="shared" si="5"/>
        <v>2700</v>
      </c>
      <c r="G21" s="44">
        <f>IF(ISERROR('[29]Récolte_N'!$I$24)=TRUE,"",'[29]Récolte_N'!$I$24)</f>
        <v>2000</v>
      </c>
      <c r="H21" s="102">
        <f t="shared" si="6"/>
        <v>1143.9</v>
      </c>
      <c r="I21" s="80">
        <f t="shared" si="3"/>
        <v>0.7484045808200017</v>
      </c>
      <c r="J21" s="48">
        <f t="shared" si="2"/>
        <v>1260</v>
      </c>
      <c r="K21" s="49">
        <f t="shared" si="4"/>
        <v>1556.1</v>
      </c>
      <c r="L21" s="59"/>
      <c r="M21" s="10" t="s">
        <v>22</v>
      </c>
      <c r="N21" s="78">
        <f>IF(ISERROR('[8]Récolte_N'!$F$24)=TRUE,"",'[8]Récolte_N'!$F$24)</f>
        <v>600</v>
      </c>
      <c r="O21" s="78">
        <f>IF(OR(N21="",N21=0),"",(P21/N21)*10)</f>
        <v>45</v>
      </c>
      <c r="P21" s="79">
        <f>IF(ISERROR('[8]Récolte_N'!$H$24)=TRUE,"",'[8]Récolte_N'!$H$24)</f>
        <v>2700</v>
      </c>
      <c r="Q21" s="44">
        <f>'[21]FE'!$AI177</f>
        <v>1143.9</v>
      </c>
    </row>
    <row r="22" spans="1:17" ht="13.5" customHeight="1">
      <c r="A22" s="1" t="s">
        <v>20</v>
      </c>
      <c r="B22" s="81" t="s">
        <v>38</v>
      </c>
      <c r="C22" s="78">
        <f>IF(ISERROR('[30]Récolte_N'!$F$24)=TRUE,"",'[30]Récolte_N'!$F$24)</f>
        <v>0</v>
      </c>
      <c r="D22" s="78">
        <f>IF(OR(C22="",C22=0),"",(E22/C22)*10)</f>
      </c>
      <c r="E22" s="79">
        <f>IF(ISERROR('[30]Récolte_N'!$H$24)=TRUE,"",'[30]Récolte_N'!$H$24)</f>
        <v>0</v>
      </c>
      <c r="F22" s="101">
        <f t="shared" si="5"/>
        <v>160</v>
      </c>
      <c r="G22" s="44">
        <f>IF(ISERROR('[30]Récolte_N'!$I$24)=TRUE,"",'[30]Récolte_N'!$I$24)</f>
        <v>0</v>
      </c>
      <c r="H22" s="102">
        <f t="shared" si="6"/>
        <v>0</v>
      </c>
      <c r="I22" s="80">
        <f t="shared" si="3"/>
      </c>
      <c r="J22" s="48">
        <f t="shared" si="2"/>
        <v>0</v>
      </c>
      <c r="K22" s="49">
        <f t="shared" si="4"/>
        <v>160</v>
      </c>
      <c r="L22" s="59"/>
      <c r="M22" s="10" t="s">
        <v>38</v>
      </c>
      <c r="N22" s="78">
        <f>IF(ISERROR('[9]Récolte_N'!$F$24)=TRUE,"",'[9]Récolte_N'!$F$24)</f>
        <v>40</v>
      </c>
      <c r="O22" s="78">
        <f>IF(OR(N22="",N22=0),"",(P22/N22)*10)</f>
        <v>40</v>
      </c>
      <c r="P22" s="79">
        <f>IF(ISERROR('[9]Récolte_N'!$H$24)=TRUE,"",'[9]Récolte_N'!$H$24)</f>
        <v>160</v>
      </c>
      <c r="Q22" s="44">
        <f>'[21]FE'!$AI178</f>
        <v>0</v>
      </c>
    </row>
    <row r="23" spans="1:17" ht="13.5" customHeight="1">
      <c r="A23" s="1" t="s">
        <v>20</v>
      </c>
      <c r="B23" s="81" t="s">
        <v>23</v>
      </c>
      <c r="C23" s="78">
        <f>IF(ISERROR('[40]Récolte_N'!$F$24)=TRUE,"",'[40]Récolte_N'!$F$24)</f>
        <v>2180</v>
      </c>
      <c r="D23" s="78">
        <f t="shared" si="0"/>
        <v>32.80733944954128</v>
      </c>
      <c r="E23" s="79">
        <f>IF(ISERROR('[40]Récolte_N'!$H$24)=TRUE,"",'[40]Récolte_N'!$H$24)</f>
        <v>7152</v>
      </c>
      <c r="F23" s="101">
        <f t="shared" si="5"/>
        <v>4290</v>
      </c>
      <c r="G23" s="44">
        <f>IF(ISERROR('[40]Récolte_N'!$I$24)=TRUE,"",'[40]Récolte_N'!$I$24)</f>
        <v>11820</v>
      </c>
      <c r="H23" s="102">
        <f t="shared" si="6"/>
        <v>2739.6</v>
      </c>
      <c r="I23" s="80">
        <f t="shared" si="3"/>
        <v>3.3144984669294786</v>
      </c>
      <c r="J23" s="48">
        <f t="shared" si="2"/>
        <v>-4668</v>
      </c>
      <c r="K23" s="49">
        <f t="shared" si="4"/>
        <v>1550.4</v>
      </c>
      <c r="L23" s="59"/>
      <c r="M23" s="10" t="s">
        <v>23</v>
      </c>
      <c r="N23" s="78">
        <f>IF(ISERROR('[19]Récolte_N'!$F$24)=TRUE,"",'[19]Récolte_N'!$F$24)</f>
        <v>1095</v>
      </c>
      <c r="O23" s="78">
        <f aca="true" t="shared" si="7" ref="O23:O31">IF(OR(N23="",N23=0),"",(P23/N23)*10)</f>
        <v>39.178082191780824</v>
      </c>
      <c r="P23" s="79">
        <f>IF(ISERROR('[19]Récolte_N'!$H$24)=TRUE,"",'[19]Récolte_N'!$H$24)</f>
        <v>4290</v>
      </c>
      <c r="Q23" s="44">
        <f>'[21]FE'!$AI179</f>
        <v>2739.6</v>
      </c>
    </row>
    <row r="24" spans="1:17" ht="13.5" customHeight="1">
      <c r="A24" s="1" t="s">
        <v>20</v>
      </c>
      <c r="B24" s="81" t="s">
        <v>24</v>
      </c>
      <c r="C24" s="78">
        <f>IF(ISERROR('[31]Récolte_N'!$F$24)=TRUE,"",'[31]Récolte_N'!$F$24)</f>
        <v>4825</v>
      </c>
      <c r="D24" s="78">
        <f t="shared" si="0"/>
        <v>27.15025906735751</v>
      </c>
      <c r="E24" s="79">
        <f>IF(ISERROR('[31]Récolte_N'!$H$24)=TRUE,"",'[31]Récolte_N'!$H$24)</f>
        <v>13100</v>
      </c>
      <c r="F24" s="101">
        <f t="shared" si="5"/>
        <v>9650</v>
      </c>
      <c r="G24" s="44">
        <f>IF(ISERROR('[31]Récolte_N'!$I$24)=TRUE,"",'[31]Récolte_N'!$I$24)</f>
        <v>3300</v>
      </c>
      <c r="H24" s="102">
        <f t="shared" si="6"/>
        <v>3157.3</v>
      </c>
      <c r="I24" s="80">
        <f t="shared" si="3"/>
        <v>0.045196845405884645</v>
      </c>
      <c r="J24" s="48">
        <f t="shared" si="2"/>
        <v>9800</v>
      </c>
      <c r="K24" s="49">
        <f t="shared" si="4"/>
        <v>6492.7</v>
      </c>
      <c r="L24" s="59"/>
      <c r="M24" s="10" t="s">
        <v>24</v>
      </c>
      <c r="N24" s="78">
        <f>IF(ISERROR('[10]Récolte_N'!$F$24)=TRUE,"",'[10]Récolte_N'!$F$24)</f>
        <v>3000</v>
      </c>
      <c r="O24" s="78">
        <f t="shared" si="7"/>
        <v>32.16666666666667</v>
      </c>
      <c r="P24" s="79">
        <f>IF(ISERROR('[10]Récolte_N'!$H$24)=TRUE,"",'[10]Récolte_N'!$H$24)</f>
        <v>9650</v>
      </c>
      <c r="Q24" s="44">
        <f>'[21]FE'!$AI180</f>
        <v>3157.3</v>
      </c>
    </row>
    <row r="25" spans="1:17" ht="13.5" customHeight="1">
      <c r="A25" s="1" t="s">
        <v>20</v>
      </c>
      <c r="B25" s="81" t="s">
        <v>25</v>
      </c>
      <c r="C25" s="78">
        <f>IF(ISERROR('[32]Récolte_N'!$F$24)=TRUE,"",'[32]Récolte_N'!$F$24)</f>
        <v>4900</v>
      </c>
      <c r="D25" s="78">
        <f t="shared" si="0"/>
        <v>30.612244897959183</v>
      </c>
      <c r="E25" s="79">
        <f>IF(ISERROR('[32]Récolte_N'!$H$24)=TRUE,"",'[32]Récolte_N'!$H$24)</f>
        <v>15000</v>
      </c>
      <c r="F25" s="101">
        <f t="shared" si="5"/>
        <v>6000</v>
      </c>
      <c r="G25" s="44">
        <f>IF(ISERROR('[32]Récolte_N'!$I$24)=TRUE,"",'[32]Récolte_N'!$I$24)</f>
        <v>8000</v>
      </c>
      <c r="H25" s="102">
        <f t="shared" si="6"/>
        <v>3491.8</v>
      </c>
      <c r="I25" s="80">
        <f t="shared" si="3"/>
        <v>1.2910819634572426</v>
      </c>
      <c r="J25" s="48">
        <f t="shared" si="2"/>
        <v>7000</v>
      </c>
      <c r="K25" s="49">
        <f t="shared" si="4"/>
        <v>2508.2</v>
      </c>
      <c r="L25" s="59"/>
      <c r="M25" s="10" t="s">
        <v>25</v>
      </c>
      <c r="N25" s="78">
        <f>IF(ISERROR('[11]Récolte_N'!$F$24)=TRUE,"",'[11]Récolte_N'!$F$24)</f>
        <v>2500</v>
      </c>
      <c r="O25" s="78">
        <f t="shared" si="7"/>
        <v>24</v>
      </c>
      <c r="P25" s="79">
        <f>IF(ISERROR('[11]Récolte_N'!$H$24)=TRUE,"",'[11]Récolte_N'!$H$24)</f>
        <v>6000</v>
      </c>
      <c r="Q25" s="44">
        <f>'[21]FE'!$AI181</f>
        <v>3491.8</v>
      </c>
    </row>
    <row r="26" spans="1:17" ht="13.5" customHeight="1">
      <c r="A26" s="1" t="s">
        <v>20</v>
      </c>
      <c r="B26" s="81" t="s">
        <v>26</v>
      </c>
      <c r="C26" s="78">
        <f>IF(ISERROR('[33]Récolte_N'!$F$24)=TRUE,"",'[33]Récolte_N'!$F$24)</f>
        <v>16000</v>
      </c>
      <c r="D26" s="78">
        <f t="shared" si="0"/>
        <v>46</v>
      </c>
      <c r="E26" s="79">
        <f>IF(ISERROR('[33]Récolte_N'!$H$24)=TRUE,"",'[33]Récolte_N'!$H$24)</f>
        <v>73600</v>
      </c>
      <c r="F26" s="101">
        <f t="shared" si="5"/>
        <v>96363</v>
      </c>
      <c r="G26" s="44">
        <f>IF(ISERROR('[33]Récolte_N'!$I$24)=TRUE,"",'[33]Récolte_N'!$I$24)</f>
        <v>66000</v>
      </c>
      <c r="H26" s="102">
        <f t="shared" si="6"/>
        <v>83109.1</v>
      </c>
      <c r="I26" s="80">
        <f t="shared" si="3"/>
        <v>-0.205863136527769</v>
      </c>
      <c r="J26" s="48">
        <f t="shared" si="2"/>
        <v>7600</v>
      </c>
      <c r="K26" s="49">
        <f t="shared" si="4"/>
        <v>13253.899999999994</v>
      </c>
      <c r="L26" s="59"/>
      <c r="M26" s="10" t="s">
        <v>26</v>
      </c>
      <c r="N26" s="78">
        <f>IF(ISERROR('[12]Récolte_N'!$F$24)=TRUE,"",'[12]Récolte_N'!$F$24)</f>
        <v>17845</v>
      </c>
      <c r="O26" s="78">
        <f t="shared" si="7"/>
        <v>54</v>
      </c>
      <c r="P26" s="79">
        <f>IF(ISERROR('[12]Récolte_N'!$H$24)=TRUE,"",'[12]Récolte_N'!$H$24)</f>
        <v>96363</v>
      </c>
      <c r="Q26" s="44">
        <f>'[21]FE'!$AI182</f>
        <v>83109.1</v>
      </c>
    </row>
    <row r="27" spans="1:17" ht="13.5" customHeight="1">
      <c r="A27" s="1" t="s">
        <v>20</v>
      </c>
      <c r="B27" s="81" t="s">
        <v>27</v>
      </c>
      <c r="C27" s="78">
        <f>IF(ISERROR('[34]Récolte_N'!$F$24)=TRUE,"",'[34]Récolte_N'!$F$24)</f>
        <v>1880</v>
      </c>
      <c r="D27" s="78">
        <f t="shared" si="0"/>
        <v>18</v>
      </c>
      <c r="E27" s="79">
        <f>IF(ISERROR('[34]Récolte_N'!$H$24)=TRUE,"",'[34]Récolte_N'!$H$24)</f>
        <v>3384</v>
      </c>
      <c r="F27" s="101">
        <f t="shared" si="5"/>
        <v>3480</v>
      </c>
      <c r="G27" s="44">
        <f>IF(ISERROR('[34]Récolte_N'!$I$24)=TRUE,"",'[34]Récolte_N'!$I$24)</f>
        <v>900</v>
      </c>
      <c r="H27" s="102">
        <f t="shared" si="6"/>
        <v>929</v>
      </c>
      <c r="I27" s="80">
        <f t="shared" si="3"/>
        <v>-0.031216361679224924</v>
      </c>
      <c r="J27" s="48">
        <f t="shared" si="2"/>
        <v>2484</v>
      </c>
      <c r="K27" s="49">
        <f t="shared" si="4"/>
        <v>2551</v>
      </c>
      <c r="L27" s="59"/>
      <c r="M27" s="10" t="s">
        <v>27</v>
      </c>
      <c r="N27" s="78">
        <f>IF(ISERROR('[13]Récolte_N'!$F$24)=TRUE,"",'[13]Récolte_N'!$F$24)</f>
        <v>1160</v>
      </c>
      <c r="O27" s="78">
        <f t="shared" si="7"/>
        <v>30</v>
      </c>
      <c r="P27" s="79">
        <f>IF(ISERROR('[13]Récolte_N'!$H$24)=TRUE,"",'[13]Récolte_N'!$H$24)</f>
        <v>3480</v>
      </c>
      <c r="Q27" s="44">
        <f>'[21]FE'!$AI183</f>
        <v>929</v>
      </c>
    </row>
    <row r="28" spans="1:17" ht="13.5" customHeight="1">
      <c r="A28" s="1" t="s">
        <v>20</v>
      </c>
      <c r="B28" s="81" t="s">
        <v>28</v>
      </c>
      <c r="C28" s="78">
        <f>IF(ISERROR('[35]Récolte_N'!$F$24)=TRUE,"",'[35]Récolte_N'!$F$24)</f>
        <v>7500</v>
      </c>
      <c r="D28" s="78">
        <f t="shared" si="0"/>
        <v>45</v>
      </c>
      <c r="E28" s="79">
        <f>IF(ISERROR('[35]Récolte_N'!$H$24)=TRUE,"",'[35]Récolte_N'!$H$24)</f>
        <v>33750</v>
      </c>
      <c r="F28" s="101">
        <f t="shared" si="5"/>
        <v>51150</v>
      </c>
      <c r="G28" s="44">
        <f>IF(ISERROR('[35]Récolte_N'!$I$24)=TRUE,"",'[35]Récolte_N'!$I$24)</f>
        <v>36000</v>
      </c>
      <c r="H28" s="102">
        <f t="shared" si="6"/>
        <v>42857.9</v>
      </c>
      <c r="I28" s="80">
        <f t="shared" si="3"/>
        <v>-0.16001483973783137</v>
      </c>
      <c r="J28" s="48">
        <f t="shared" si="2"/>
        <v>-2250</v>
      </c>
      <c r="K28" s="49">
        <f t="shared" si="4"/>
        <v>8292.099999999999</v>
      </c>
      <c r="L28" s="59"/>
      <c r="M28" s="10" t="s">
        <v>28</v>
      </c>
      <c r="N28" s="78">
        <f>IF(ISERROR('[14]Récolte_N'!$F$24)=TRUE,"",'[14]Récolte_N'!$F$24)</f>
        <v>8900</v>
      </c>
      <c r="O28" s="78">
        <f t="shared" si="7"/>
        <v>57.47191011235955</v>
      </c>
      <c r="P28" s="79">
        <f>IF(ISERROR('[14]Récolte_N'!$H$24)=TRUE,"",'[14]Récolte_N'!$H$24)</f>
        <v>51150</v>
      </c>
      <c r="Q28" s="44">
        <f>'[21]FE'!$AI184</f>
        <v>42857.9</v>
      </c>
    </row>
    <row r="29" spans="2:17" ht="12.75">
      <c r="B29" s="81" t="s">
        <v>39</v>
      </c>
      <c r="C29" s="78">
        <f>IF(ISERROR('[36]Récolte_N'!$F$24)=TRUE,"",'[36]Récolte_N'!$F$24)</f>
        <v>6080</v>
      </c>
      <c r="D29" s="78">
        <f t="shared" si="0"/>
        <v>42.15460526315789</v>
      </c>
      <c r="E29" s="79">
        <f>IF(ISERROR('[36]Récolte_N'!$H$24)=TRUE,"",'[36]Récolte_N'!$H$24)</f>
        <v>25630</v>
      </c>
      <c r="F29" s="101">
        <f t="shared" si="5"/>
        <v>27435</v>
      </c>
      <c r="G29" s="44">
        <f>IF(ISERROR('[36]Récolte_N'!$I$24)=TRUE,"",'[36]Récolte_N'!$I$24)</f>
        <v>16600</v>
      </c>
      <c r="H29" s="102">
        <f t="shared" si="6"/>
        <v>17576.5</v>
      </c>
      <c r="I29" s="80">
        <f t="shared" si="3"/>
        <v>-0.055557135948567704</v>
      </c>
      <c r="J29" s="48">
        <f t="shared" si="2"/>
        <v>9030</v>
      </c>
      <c r="K29" s="49">
        <f t="shared" si="4"/>
        <v>9858.5</v>
      </c>
      <c r="M29" s="10" t="s">
        <v>39</v>
      </c>
      <c r="N29" s="78">
        <f>IF(ISERROR('[15]Récolte_N'!$F$24)=TRUE,"",'[15]Récolte_N'!$F$24)</f>
        <v>5100</v>
      </c>
      <c r="O29" s="78">
        <f t="shared" si="7"/>
        <v>53.794117647058826</v>
      </c>
      <c r="P29" s="79">
        <f>IF(ISERROR('[15]Récolte_N'!$H$24)=TRUE,"",'[15]Récolte_N'!$H$24)</f>
        <v>27435</v>
      </c>
      <c r="Q29" s="44">
        <f>'[21]FE'!$AI185</f>
        <v>17576.5</v>
      </c>
    </row>
    <row r="30" spans="2:17" ht="12.75">
      <c r="B30" s="81" t="s">
        <v>29</v>
      </c>
      <c r="C30" s="78">
        <f>IF(ISERROR('[37]Récolte_N'!$F$24)=TRUE,"",'[37]Récolte_N'!$F$24)</f>
        <v>6500</v>
      </c>
      <c r="D30" s="78">
        <f t="shared" si="0"/>
        <v>13.846153846153847</v>
      </c>
      <c r="E30" s="79">
        <f>IF(ISERROR('[37]Récolte_N'!$H$24)=TRUE,"",'[37]Récolte_N'!$H$24)</f>
        <v>9000</v>
      </c>
      <c r="F30" s="101">
        <f t="shared" si="5"/>
        <v>4990.5</v>
      </c>
      <c r="G30" s="44">
        <f>IF(ISERROR('[37]Récolte_N'!$I$24)=TRUE,"",'[37]Récolte_N'!$I$24)</f>
        <v>6000</v>
      </c>
      <c r="H30" s="102">
        <f t="shared" si="6"/>
        <v>1229</v>
      </c>
      <c r="I30" s="80">
        <f t="shared" si="3"/>
        <v>3.8820179007323024</v>
      </c>
      <c r="J30" s="48">
        <f t="shared" si="2"/>
        <v>3000</v>
      </c>
      <c r="K30" s="49">
        <f t="shared" si="4"/>
        <v>3761.5</v>
      </c>
      <c r="L30"/>
      <c r="M30" s="10" t="s">
        <v>29</v>
      </c>
      <c r="N30" s="78">
        <f>IF(ISERROR('[16]Récolte_N'!$F$24)=TRUE,"",'[16]Récolte_N'!$F$24)</f>
        <v>2585</v>
      </c>
      <c r="O30" s="78">
        <f t="shared" si="7"/>
        <v>19.30560928433269</v>
      </c>
      <c r="P30" s="79">
        <f>IF(ISERROR('[16]Récolte_N'!$H$24)=TRUE,"",'[16]Récolte_N'!$H$24)</f>
        <v>4990.5</v>
      </c>
      <c r="Q30" s="44">
        <f>'[21]FE'!$AI186</f>
        <v>1229</v>
      </c>
    </row>
    <row r="31" spans="2:17" ht="12.75">
      <c r="B31" s="81" t="s">
        <v>30</v>
      </c>
      <c r="C31" s="78">
        <f>IF(ISERROR('[41]Récolte_N'!$F$24)=TRUE,"",'[41]Récolte_N'!$F$24)</f>
        <v>130</v>
      </c>
      <c r="D31" s="78">
        <f t="shared" si="0"/>
        <v>20</v>
      </c>
      <c r="E31" s="79">
        <f>IF(ISERROR('[41]Récolte_N'!$H$24)=TRUE,"",'[41]Récolte_N'!$H$24)</f>
        <v>260</v>
      </c>
      <c r="F31" s="79">
        <f>P31</f>
        <v>100</v>
      </c>
      <c r="G31" s="44">
        <f>IF(ISERROR('[41]Récolte_N'!$I$24)=TRUE,"",'[41]Récolte_N'!$I$24)</f>
        <v>100</v>
      </c>
      <c r="H31" s="102">
        <f t="shared" si="6"/>
        <v>0</v>
      </c>
      <c r="I31" s="80">
        <f t="shared" si="3"/>
      </c>
      <c r="J31" s="48">
        <f t="shared" si="2"/>
        <v>160</v>
      </c>
      <c r="K31" s="49">
        <f t="shared" si="4"/>
        <v>100</v>
      </c>
      <c r="M31" s="10" t="s">
        <v>30</v>
      </c>
      <c r="N31" s="78">
        <f>IF(ISERROR('[20]Récolte_N'!$F$24)=TRUE,"",'[20]Récolte_N'!$F$24)</f>
        <v>50</v>
      </c>
      <c r="O31" s="78">
        <f t="shared" si="7"/>
        <v>20</v>
      </c>
      <c r="P31" s="79">
        <f>IF(ISERROR('[20]Récolte_N'!$H$24)=TRUE,"",'[20]Récolte_N'!$H$24)</f>
        <v>100</v>
      </c>
      <c r="Q31" s="44">
        <f>'[21]FE'!$AI187</f>
        <v>0</v>
      </c>
    </row>
    <row r="32" spans="2:17" ht="12.75">
      <c r="B32" s="65"/>
      <c r="C32" s="16"/>
      <c r="D32" s="16"/>
      <c r="E32" s="9"/>
      <c r="F32" s="98"/>
      <c r="G32" s="45"/>
      <c r="H32" s="15"/>
      <c r="I32" s="82"/>
      <c r="J32" s="50"/>
      <c r="K32" s="51"/>
      <c r="M32" s="10"/>
      <c r="N32" s="30"/>
      <c r="O32" s="30"/>
      <c r="P32" s="30"/>
      <c r="Q32" s="86"/>
    </row>
    <row r="33" spans="2:17" ht="15.75" thickBot="1">
      <c r="B33" s="83" t="s">
        <v>31</v>
      </c>
      <c r="C33" s="40">
        <f>IF(SUM(C12:C31)=0,"",SUM(C12:C31))</f>
        <v>91449</v>
      </c>
      <c r="D33" s="40">
        <f>IF(OR(C33="",C33=0),"",(E33/C33)*10)</f>
        <v>37.616923093746244</v>
      </c>
      <c r="E33" s="40">
        <f>IF(SUM(E12:E31)=0,"",SUM(E12:E31))</f>
        <v>344003</v>
      </c>
      <c r="F33" s="99">
        <f>IF(SUM(F12:F31)=0,"",SUM(F12:F31))</f>
        <v>435829.5</v>
      </c>
      <c r="G33" s="46">
        <f>IF(SUM(G12:G31)=0,"",SUM(G12:G31))</f>
        <v>285470</v>
      </c>
      <c r="H33" s="41">
        <f>IF(SUM(H12:H31)=0,"",SUM(H12:H31))</f>
        <v>370261.80000000005</v>
      </c>
      <c r="I33" s="84">
        <f>IF(OR(G33=0,G33=""),"",(G33/H33)-1)</f>
        <v>-0.229004990522922</v>
      </c>
      <c r="J33" s="35">
        <f>SUM(J12:J31)</f>
        <v>58533</v>
      </c>
      <c r="K33" s="52">
        <f>SUM(K12:K31)</f>
        <v>65567.69999999998</v>
      </c>
      <c r="M33" s="31" t="s">
        <v>31</v>
      </c>
      <c r="N33" s="32">
        <f>IF(SUM(N12:N31)=0,"",SUM(N12:N31))</f>
        <v>86960</v>
      </c>
      <c r="O33" s="32">
        <f>IF(OR(N33="",N33=0),"",(P33/N33)*10)</f>
        <v>50.11838776448941</v>
      </c>
      <c r="P33" s="35">
        <f>IF(SUM(P12:P31)=0,"",SUM(P12:P31))</f>
        <v>435829.5</v>
      </c>
      <c r="Q33" s="87">
        <f>IF(SUM(Q12:Q31)=0,"",SUM(Q12:Q31))</f>
        <v>370261.80000000005</v>
      </c>
    </row>
    <row r="34" spans="2:15" ht="12.75" thickTop="1">
      <c r="B34" s="42"/>
      <c r="C34" s="11"/>
      <c r="D34" s="11"/>
      <c r="E34" s="11"/>
      <c r="F34" s="11"/>
      <c r="G34" s="11"/>
      <c r="H34" s="12"/>
      <c r="I34" s="13"/>
      <c r="J34" s="18"/>
      <c r="O34" s="2"/>
    </row>
    <row r="35" spans="2:10" ht="12">
      <c r="B35" s="43" t="s">
        <v>32</v>
      </c>
      <c r="C35" s="36">
        <f>N33</f>
        <v>86960</v>
      </c>
      <c r="D35" s="36">
        <f>(E35/C35)*10</f>
        <v>50.11838776448941</v>
      </c>
      <c r="E35" s="36">
        <f>P33</f>
        <v>435829.5</v>
      </c>
      <c r="G35" s="36">
        <f>Q33</f>
        <v>370261.80000000005</v>
      </c>
      <c r="H35" s="88"/>
      <c r="I35" s="13"/>
      <c r="J35" s="18"/>
    </row>
    <row r="36" spans="2:10" ht="12">
      <c r="B36" s="43" t="s">
        <v>33</v>
      </c>
      <c r="C36" s="37"/>
      <c r="D36" s="38"/>
      <c r="E36" s="37"/>
      <c r="G36" s="37"/>
      <c r="H36" s="12"/>
      <c r="I36" s="13"/>
      <c r="J36" s="18"/>
    </row>
    <row r="37" spans="2:10" ht="12">
      <c r="B37" s="43" t="s">
        <v>34</v>
      </c>
      <c r="C37" s="39">
        <f>IF(OR(C33="",C33=0),"",(C33/C35)-1)</f>
        <v>0.05162143514259432</v>
      </c>
      <c r="D37" s="39">
        <f>IF(OR(D33="",D33=0),"",(D33/D35)-1)</f>
        <v>-0.24943868365216815</v>
      </c>
      <c r="E37" s="39">
        <f>IF(OR(E33="",E33=0),"",(E33/E35)-1)</f>
        <v>-0.21069363133977848</v>
      </c>
      <c r="G37" s="39">
        <f>IF(OR(G33="",G33=0),"",(G33/G35)-1)</f>
        <v>-0.229004990522922</v>
      </c>
      <c r="H37" s="12"/>
      <c r="I37" s="13"/>
      <c r="J37" s="18"/>
    </row>
  </sheetData>
  <mergeCells count="1">
    <mergeCell ref="C8:F8"/>
  </mergeCells>
  <printOptions horizontalCentered="1"/>
  <pageMargins left="0" right="0" top="0.7874015748031497" bottom="0" header="0.31496062992125984" footer="0.5118110236220472"/>
  <pageSetup fitToHeight="1" fitToWidth="1" orientation="landscape" paperSize="9" r:id="rId1"/>
  <headerFooter alignWithMargins="0">
    <oddHeader>&amp;C&amp;"Arial,Gras"&amp;10F - 140 -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2011-02-03T13:41:28Z</cp:lastPrinted>
  <dcterms:created xsi:type="dcterms:W3CDTF">2000-06-21T07:48:18Z</dcterms:created>
  <dcterms:modified xsi:type="dcterms:W3CDTF">2012-01-18T16:10:59Z</dcterms:modified>
  <cp:category/>
  <cp:version/>
  <cp:contentType/>
  <cp:contentStatus/>
</cp:coreProperties>
</file>