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495" activeTab="0"/>
  </bookViews>
  <sheets>
    <sheet name="collecte" sheetId="1" r:id="rId1"/>
    <sheet name="stock" sheetId="2" r:id="rId2"/>
    <sheet name="collecte-coop-negoce-aut." sheetId="3" r:id="rId3"/>
    <sheet name="stock-coop-negoce-aut.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0">'collecte'!$1:$7</definedName>
    <definedName name="_xlnm.Print_Titles" localSheetId="2">'collecte-coop-negoce-aut.'!$102:$108</definedName>
    <definedName name="_xlnm.Print_Titles" localSheetId="1">'stock'!$1:$7</definedName>
    <definedName name="_xlnm.Print_Titles" localSheetId="3">'stock-coop-negoce-aut.'!$103:$108</definedName>
    <definedName name="_xlnm.Print_Area" localSheetId="0">'collecte'!$A$1:$AD$149</definedName>
    <definedName name="_xlnm.Print_Area" localSheetId="2">'collecte-coop-negoce-aut.'!$A$102:$AD$250</definedName>
    <definedName name="_xlnm.Print_Area" localSheetId="1">'stock'!$A$1:$AD$149</definedName>
    <definedName name="_xlnm.Print_Area" localSheetId="3">'stock-coop-negoce-aut.'!$A$102:$AD$250</definedName>
  </definedNames>
  <calcPr fullCalcOnLoad="1"/>
</workbook>
</file>

<file path=xl/sharedStrings.xml><?xml version="1.0" encoding="utf-8"?>
<sst xmlns="http://schemas.openxmlformats.org/spreadsheetml/2006/main" count="1703" uniqueCount="268">
  <si>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</si>
  <si>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</si>
  <si>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</si>
  <si>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</si>
  <si>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</si>
  <si>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</si>
  <si>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</si>
  <si>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</si>
  <si>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</si>
  <si>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</si>
  <si>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</si>
  <si>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</si>
  <si>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</si>
  <si>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</si>
  <si>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</si>
  <si>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</si>
  <si>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</si>
  <si>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</si>
  <si>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</si>
  <si>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</si>
  <si>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</si>
  <si>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</si>
  <si>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</si>
  <si>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</si>
  <si>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</si>
  <si>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</si>
  <si>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</si>
  <si>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</si>
  <si>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</si>
  <si>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</si>
  <si>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</si>
  <si>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</si>
  <si>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</si>
  <si>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</si>
  <si>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</si>
  <si>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</si>
  <si>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</si>
  <si>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</si>
  <si>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</si>
  <si>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</si>
  <si>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</si>
  <si>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</si>
  <si>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</si>
  <si>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</si>
  <si>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</si>
  <si>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</si>
  <si>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</si>
  <si>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</si>
  <si>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</si>
  <si>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</si>
  <si>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</si>
  <si>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</si>
  <si>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</si>
  <si>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</si>
  <si>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</si>
  <si>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</si>
  <si>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</si>
  <si>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</si>
  <si>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</si>
  <si>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</si>
  <si>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</si>
  <si>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</si>
  <si>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</si>
  <si>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</si>
  <si>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</si>
  <si>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</si>
  <si>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</si>
  <si>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</si>
  <si>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</si>
  <si>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</si>
  <si>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</si>
  <si>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</si>
  <si>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</si>
  <si>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</si>
  <si>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</si>
  <si>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</si>
  <si>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</si>
  <si>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</si>
  <si>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</si>
  <si>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</si>
  <si>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</si>
  <si>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</si>
  <si>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</si>
  <si>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</si>
  <si>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</si>
  <si>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</si>
  <si>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</si>
  <si>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</si>
  <si>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</si>
  <si>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</si>
  <si>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</si>
  <si>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</si>
  <si>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</si>
  <si>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</si>
  <si>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</si>
  <si>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</si>
  <si>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</si>
  <si>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</si>
  <si>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</si>
  <si>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</si>
  <si>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</si>
  <si>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</si>
  <si>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</si>
  <si>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</si>
  <si>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</si>
  <si>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</si>
  <si>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</si>
  <si>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</si>
  <si>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</si>
  <si>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</si>
  <si>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</si>
  <si>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</si>
  <si>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</si>
  <si>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</si>
  <si>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</si>
  <si>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</si>
  <si>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</si>
  <si>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</si>
  <si>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</si>
  <si>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</si>
  <si>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</si>
  <si>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</si>
  <si>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</si>
  <si>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</si>
  <si>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</si>
  <si>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</si>
  <si>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</si>
  <si>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</si>
  <si>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</si>
  <si>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</si>
  <si>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</si>
  <si>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</si>
  <si>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</si>
  <si>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</si>
  <si>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</si>
  <si>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</si>
  <si>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</si>
  <si>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</si>
  <si>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</si>
  <si>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</si>
  <si>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</si>
  <si>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</si>
  <si>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</si>
  <si>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</si>
  <si>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</si>
  <si>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</si>
  <si>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</si>
  <si>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</si>
  <si>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</si>
  <si>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</si>
  <si>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</si>
  <si>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</si>
  <si>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</si>
  <si>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</si>
  <si>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</si>
  <si>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</si>
  <si>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</si>
  <si>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</si>
  <si>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</si>
  <si>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</si>
  <si>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</si>
  <si>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</si>
  <si>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</si>
  <si>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</si>
  <si>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</si>
  <si>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</si>
  <si>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</si>
  <si>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</si>
  <si>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</si>
  <si>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</si>
  <si>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</si>
  <si>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</si>
  <si>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</si>
  <si>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</si>
  <si>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</si>
  <si>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</si>
  <si>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</si>
  <si>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</si>
  <si>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</si>
  <si>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</si>
  <si>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</si>
  <si>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</si>
  <si>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</si>
  <si>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</si>
  <si>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</si>
  <si>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</si>
  <si>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</si>
  <si>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</si>
  <si>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</si>
  <si>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</si>
  <si>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</si>
  <si>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</si>
  <si>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</si>
  <si>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</si>
  <si>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</si>
  <si>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</si>
  <si>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</si>
  <si>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</si>
  <si>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</si>
  <si>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</si>
  <si>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</si>
  <si>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</si>
  <si>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</si>
  <si>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</si>
  <si>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</si>
  <si>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</si>
  <si>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</si>
  <si>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</si>
  <si>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</si>
  <si>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</si>
  <si>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</si>
  <si>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</si>
  <si>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</si>
  <si>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</si>
  <si>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</si>
  <si>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</si>
  <si>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</si>
  <si>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</si>
  <si>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</si>
  <si>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</si>
  <si>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</si>
  <si>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</si>
  <si>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</si>
  <si>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</si>
  <si>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</si>
  <si>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</si>
  <si>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</si>
  <si>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</si>
  <si>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</si>
  <si>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</si>
  <si>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</si>
  <si>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</si>
  <si>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</si>
  <si>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</si>
  <si>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</si>
  <si>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</si>
  <si>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</si>
  <si>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</si>
  <si>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</si>
  <si>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</si>
  <si>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</si>
  <si>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</si>
  <si>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</si>
  <si>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</si>
  <si>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</si>
  <si>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</si>
  <si>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</si>
  <si>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</si>
  <si>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</si>
  <si>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</si>
  <si>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</si>
  <si>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</si>
  <si>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</si>
  <si>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</si>
  <si>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</si>
  <si>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98</t>
  </si>
  <si>
    <t>Collecte des protéagineux récoltes 2009 et 2010</t>
  </si>
  <si>
    <t>Stock des protéagineux récoltes 2009 et 2010</t>
  </si>
  <si>
    <t>Collecte des oléagineux récolte 2010</t>
  </si>
  <si>
    <t xml:space="preserve">Collecte des protéagineux récolte 2010 </t>
  </si>
  <si>
    <t>Stock des oléagineux récoltes 2010</t>
  </si>
  <si>
    <t>Stock des protéagineux récoltes 2010</t>
  </si>
  <si>
    <t>Les chiffres sont issus des collectes des campagnes  2010/11. L'étude est réalisée à partir du département d'exploitation du silo et les graines sont d'origine française.</t>
  </si>
  <si>
    <t>Stock des oléagineux récoltes 2009 et 2010</t>
  </si>
  <si>
    <t>Les chiffres sont issus des collectes des campagnes 2010/11 et 2011/12. L'étude est réalisée à partir du département d'exploitation du silo et les graines sont d'origine française.</t>
  </si>
  <si>
    <t>Collecte des oléagineux récoltes 2010 et 2011</t>
  </si>
  <si>
    <t>situation provisoire au 31 mars</t>
  </si>
  <si>
    <t>situation provisoire au 31 mars  (arrêtée à 23/03/2012)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</si>
</sst>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5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0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2" fillId="0" borderId="0" xfId="21" applyNumberFormat="1" applyFont="1" applyAlignment="1">
      <alignment horizontal="center" vertical="center"/>
      <protection/>
    </xf>
    <xf numFmtId="3" fontId="23" fillId="0" borderId="0" xfId="21" applyNumberFormat="1" applyFont="1" applyAlignment="1">
      <alignment horizontal="center" vertical="center"/>
      <protection/>
    </xf>
    <xf numFmtId="3" fontId="24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5" fillId="0" borderId="0" xfId="21" applyNumberFormat="1" applyFont="1" applyFill="1" applyBorder="1" applyAlignment="1">
      <alignment horizontal="centerContinuous"/>
      <protection/>
    </xf>
    <xf numFmtId="3" fontId="26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19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21" fillId="0" borderId="0" xfId="21" applyNumberFormat="1" applyFont="1" applyFill="1" applyBorder="1" applyAlignment="1">
      <alignment vertical="center"/>
      <protection/>
    </xf>
    <xf numFmtId="3" fontId="27" fillId="0" borderId="0" xfId="21" applyNumberFormat="1" applyFont="1" applyFill="1" applyBorder="1">
      <alignment/>
      <protection/>
    </xf>
    <xf numFmtId="3" fontId="29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2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3" fontId="33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19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4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4" fillId="0" borderId="0" xfId="0" applyNumberFormat="1" applyFont="1" applyBorder="1" applyAlignment="1">
      <alignment/>
    </xf>
    <xf numFmtId="3" fontId="22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38" fillId="0" borderId="0" xfId="21" applyNumberFormat="1" applyFont="1" applyFill="1" applyBorder="1" applyAlignment="1">
      <alignment horizontal="left"/>
      <protection/>
    </xf>
    <xf numFmtId="3" fontId="39" fillId="0" borderId="0" xfId="21" applyNumberFormat="1" applyFont="1" applyFill="1" applyBorder="1" applyAlignment="1">
      <alignment horizontal="centerContinuous"/>
      <protection/>
    </xf>
    <xf numFmtId="3" fontId="40" fillId="0" borderId="0" xfId="21" applyNumberFormat="1" applyFont="1" applyFill="1" applyBorder="1" applyAlignment="1">
      <alignment horizontal="centerContinuous"/>
      <protection/>
    </xf>
    <xf numFmtId="3" fontId="39" fillId="0" borderId="0" xfId="21" applyNumberFormat="1" applyFont="1" applyFill="1" applyBorder="1" applyAlignment="1">
      <alignment horizontal="left"/>
      <protection/>
    </xf>
    <xf numFmtId="1" fontId="41" fillId="0" borderId="0" xfId="21" applyNumberFormat="1" applyFont="1" applyFill="1" applyBorder="1" applyAlignment="1">
      <alignment horizontal="left"/>
      <protection/>
    </xf>
    <xf numFmtId="3" fontId="42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4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" fontId="43" fillId="0" borderId="0" xfId="21" applyNumberFormat="1" applyFont="1">
      <alignment/>
      <protection/>
    </xf>
    <xf numFmtId="3" fontId="46" fillId="0" borderId="0" xfId="21" applyNumberFormat="1" applyFont="1" applyAlignment="1">
      <alignment horizontal="center" vertical="center"/>
      <protection/>
    </xf>
    <xf numFmtId="3" fontId="47" fillId="0" borderId="0" xfId="21" applyNumberFormat="1" applyFont="1" applyFill="1" applyBorder="1" applyAlignment="1">
      <alignment horizontal="centerContinuous"/>
      <protection/>
    </xf>
    <xf numFmtId="1" fontId="49" fillId="0" borderId="0" xfId="21" applyNumberFormat="1" applyFont="1">
      <alignment/>
      <protection/>
    </xf>
    <xf numFmtId="3" fontId="49" fillId="0" borderId="0" xfId="21" applyNumberFormat="1" applyFont="1">
      <alignment/>
      <protection/>
    </xf>
    <xf numFmtId="1" fontId="49" fillId="0" borderId="0" xfId="21" applyNumberFormat="1" applyFont="1" applyBorder="1" applyAlignment="1">
      <alignment vertical="top"/>
      <protection/>
    </xf>
    <xf numFmtId="1" fontId="49" fillId="0" borderId="0" xfId="21" applyNumberFormat="1" applyFont="1" applyBorder="1">
      <alignment/>
      <protection/>
    </xf>
    <xf numFmtId="1" fontId="48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50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50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49" fillId="0" borderId="0" xfId="21" applyNumberFormat="1" applyFont="1" applyBorder="1">
      <alignment/>
      <protection/>
    </xf>
    <xf numFmtId="3" fontId="51" fillId="0" borderId="0" xfId="21" applyNumberFormat="1" applyFont="1" applyFill="1" applyBorder="1" applyAlignment="1">
      <alignment horizontal="centerContinuous"/>
      <protection/>
    </xf>
    <xf numFmtId="3" fontId="52" fillId="0" borderId="0" xfId="21" applyNumberFormat="1" applyFont="1" applyFill="1" applyBorder="1" applyAlignment="1">
      <alignment horizontal="left" vertical="center"/>
      <protection/>
    </xf>
    <xf numFmtId="3" fontId="53" fillId="0" borderId="0" xfId="21" applyNumberFormat="1" applyFont="1" applyFill="1" applyBorder="1" applyAlignment="1">
      <alignment horizontal="centerContinuous"/>
      <protection/>
    </xf>
    <xf numFmtId="1" fontId="48" fillId="0" borderId="0" xfId="0" applyNumberFormat="1" applyFont="1" applyFill="1" applyBorder="1" applyAlignment="1">
      <alignment vertical="top"/>
    </xf>
    <xf numFmtId="1" fontId="49" fillId="0" borderId="0" xfId="21" applyNumberFormat="1" applyFont="1" applyFill="1">
      <alignment/>
      <protection/>
    </xf>
    <xf numFmtId="1" fontId="49" fillId="0" borderId="0" xfId="21" applyNumberFormat="1" applyFont="1" applyFill="1">
      <alignment/>
      <protection/>
    </xf>
    <xf numFmtId="3" fontId="52" fillId="0" borderId="0" xfId="21" applyNumberFormat="1" applyFont="1" applyBorder="1" applyAlignment="1">
      <alignment horizontal="left" vertical="center"/>
      <protection/>
    </xf>
    <xf numFmtId="1" fontId="49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58" fillId="0" borderId="3" xfId="21" applyNumberFormat="1" applyFont="1" applyFill="1" applyBorder="1" applyAlignment="1">
      <alignment horizontal="left"/>
      <protection/>
    </xf>
    <xf numFmtId="3" fontId="58" fillId="0" borderId="2" xfId="21" applyNumberFormat="1" applyFont="1" applyFill="1" applyBorder="1" applyAlignment="1">
      <alignment horizontal="left"/>
      <protection/>
    </xf>
    <xf numFmtId="3" fontId="59" fillId="0" borderId="0" xfId="21" applyNumberFormat="1" applyFont="1" applyFill="1" applyBorder="1" applyAlignment="1">
      <alignment horizontal="centerContinuous"/>
      <protection/>
    </xf>
    <xf numFmtId="3" fontId="60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49" fillId="0" borderId="0" xfId="21" applyNumberFormat="1" applyFont="1" applyFill="1" applyBorder="1">
      <alignment/>
      <protection/>
    </xf>
    <xf numFmtId="3" fontId="54" fillId="2" borderId="5" xfId="21" applyNumberFormat="1" applyFont="1" applyFill="1" applyBorder="1" applyAlignment="1">
      <alignment horizontal="center"/>
      <protection/>
    </xf>
    <xf numFmtId="3" fontId="54" fillId="2" borderId="0" xfId="21" applyNumberFormat="1" applyFont="1" applyFill="1" applyBorder="1" applyAlignment="1">
      <alignment horizontal="center"/>
      <protection/>
    </xf>
    <xf numFmtId="3" fontId="55" fillId="2" borderId="5" xfId="21" applyNumberFormat="1" applyFont="1" applyFill="1" applyBorder="1" applyAlignment="1">
      <alignment horizontal="center"/>
      <protection/>
    </xf>
    <xf numFmtId="3" fontId="55" fillId="2" borderId="6" xfId="21" applyNumberFormat="1" applyFont="1" applyFill="1" applyBorder="1" applyAlignment="1">
      <alignment horizontal="center"/>
      <protection/>
    </xf>
    <xf numFmtId="174" fontId="56" fillId="2" borderId="7" xfId="0" applyNumberFormat="1" applyFont="1" applyFill="1" applyBorder="1" applyAlignment="1">
      <alignment horizontal="center" vertical="center"/>
    </xf>
    <xf numFmtId="174" fontId="56" fillId="2" borderId="4" xfId="0" applyNumberFormat="1" applyFont="1" applyFill="1" applyBorder="1" applyAlignment="1">
      <alignment horizontal="center" vertical="center"/>
    </xf>
    <xf numFmtId="174" fontId="56" fillId="2" borderId="0" xfId="0" applyNumberFormat="1" applyFont="1" applyFill="1" applyBorder="1" applyAlignment="1">
      <alignment horizontal="center" vertical="center"/>
    </xf>
    <xf numFmtId="174" fontId="56" fillId="2" borderId="5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8" xfId="21" applyNumberFormat="1" applyFont="1" applyFill="1" applyBorder="1" applyAlignment="1">
      <alignment horizontal="right"/>
      <protection/>
    </xf>
    <xf numFmtId="1" fontId="6" fillId="0" borderId="8" xfId="21" applyNumberFormat="1" applyFont="1" applyBorder="1">
      <alignment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16" fillId="0" borderId="8" xfId="21" applyNumberFormat="1" applyFont="1" applyFill="1" applyBorder="1" applyAlignment="1">
      <alignment horizontal="right"/>
      <protection/>
    </xf>
    <xf numFmtId="1" fontId="3" fillId="0" borderId="8" xfId="21" applyNumberFormat="1" applyBorder="1">
      <alignment/>
      <protection/>
    </xf>
    <xf numFmtId="3" fontId="4" fillId="0" borderId="9" xfId="21" applyNumberFormat="1" applyFont="1" applyFill="1" applyBorder="1" applyAlignment="1">
      <alignment horizontal="right"/>
      <protection/>
    </xf>
    <xf numFmtId="3" fontId="6" fillId="0" borderId="10" xfId="21" applyNumberFormat="1" applyFont="1" applyFill="1" applyBorder="1" applyAlignment="1">
      <alignment horizontal="right"/>
      <protection/>
    </xf>
    <xf numFmtId="3" fontId="16" fillId="0" borderId="10" xfId="21" applyNumberFormat="1" applyFont="1" applyFill="1" applyBorder="1" applyAlignment="1">
      <alignment horizontal="right"/>
      <protection/>
    </xf>
    <xf numFmtId="3" fontId="31" fillId="2" borderId="0" xfId="21" applyNumberFormat="1" applyFont="1" applyFill="1" applyBorder="1" applyAlignment="1">
      <alignment horizontal="right"/>
      <protection/>
    </xf>
    <xf numFmtId="3" fontId="16" fillId="2" borderId="11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16" fillId="3" borderId="14" xfId="21" applyNumberFormat="1" applyFont="1" applyFill="1" applyBorder="1" applyAlignment="1">
      <alignment horizontal="right"/>
      <protection/>
    </xf>
    <xf numFmtId="3" fontId="58" fillId="3" borderId="13" xfId="21" applyNumberFormat="1" applyFont="1" applyFill="1" applyBorder="1" applyAlignment="1">
      <alignment horizontal="right"/>
      <protection/>
    </xf>
    <xf numFmtId="3" fontId="16" fillId="0" borderId="12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0" fillId="0" borderId="0" xfId="0" applyNumberFormat="1" applyFont="1" applyBorder="1" applyAlignment="1">
      <alignment/>
    </xf>
    <xf numFmtId="3" fontId="23" fillId="0" borderId="0" xfId="21" applyNumberFormat="1" applyFont="1" applyBorder="1" applyAlignment="1">
      <alignment horizontal="center" vertical="center"/>
      <protection/>
    </xf>
    <xf numFmtId="3" fontId="0" fillId="0" borderId="15" xfId="21" applyNumberFormat="1" applyFont="1" applyFill="1" applyBorder="1" applyAlignment="1">
      <alignment horizontal="left"/>
      <protection/>
    </xf>
    <xf numFmtId="3" fontId="31" fillId="0" borderId="15" xfId="21" applyNumberFormat="1" applyFont="1" applyFill="1" applyBorder="1" applyAlignment="1">
      <alignment horizontal="left"/>
      <protection/>
    </xf>
    <xf numFmtId="3" fontId="31" fillId="4" borderId="16" xfId="21" applyNumberFormat="1" applyFont="1" applyFill="1" applyBorder="1" applyAlignment="1">
      <alignment horizontal="left"/>
      <protection/>
    </xf>
    <xf numFmtId="3" fontId="48" fillId="0" borderId="15" xfId="21" applyNumberFormat="1" applyFont="1" applyFill="1" applyBorder="1" applyAlignment="1">
      <alignment horizontal="left"/>
      <protection/>
    </xf>
    <xf numFmtId="3" fontId="48" fillId="0" borderId="17" xfId="21" applyNumberFormat="1" applyFont="1" applyFill="1" applyBorder="1" applyAlignment="1">
      <alignment horizontal="left"/>
      <protection/>
    </xf>
    <xf numFmtId="3" fontId="0" fillId="0" borderId="18" xfId="21" applyNumberFormat="1" applyFont="1" applyFill="1" applyBorder="1" applyAlignment="1">
      <alignment horizontal="left"/>
      <protection/>
    </xf>
    <xf numFmtId="3" fontId="48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48" fillId="0" borderId="19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1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2" xfId="21" applyNumberFormat="1" applyFont="1" applyFill="1" applyBorder="1" applyAlignment="1">
      <alignment horizontal="right"/>
      <protection/>
    </xf>
    <xf numFmtId="174" fontId="61" fillId="2" borderId="7" xfId="0" applyNumberFormat="1" applyFont="1" applyFill="1" applyBorder="1" applyAlignment="1">
      <alignment horizontal="center" vertical="center"/>
    </xf>
    <xf numFmtId="174" fontId="61" fillId="2" borderId="0" xfId="0" applyNumberFormat="1" applyFont="1" applyFill="1" applyBorder="1" applyAlignment="1">
      <alignment horizontal="center" vertical="center"/>
    </xf>
    <xf numFmtId="174" fontId="62" fillId="2" borderId="7" xfId="0" applyNumberFormat="1" applyFont="1" applyFill="1" applyBorder="1" applyAlignment="1">
      <alignment horizontal="center" vertical="center"/>
    </xf>
    <xf numFmtId="174" fontId="63" fillId="2" borderId="7" xfId="0" applyNumberFormat="1" applyFont="1" applyFill="1" applyBorder="1" applyAlignment="1">
      <alignment horizontal="center" vertical="center"/>
    </xf>
    <xf numFmtId="174" fontId="63" fillId="2" borderId="23" xfId="0" applyNumberFormat="1" applyFont="1" applyFill="1" applyBorder="1" applyAlignment="1">
      <alignment horizontal="center" vertical="center"/>
    </xf>
    <xf numFmtId="174" fontId="63" fillId="2" borderId="24" xfId="0" applyNumberFormat="1" applyFont="1" applyFill="1" applyBorder="1" applyAlignment="1">
      <alignment horizontal="center" vertical="center"/>
    </xf>
    <xf numFmtId="174" fontId="62" fillId="2" borderId="0" xfId="0" applyNumberFormat="1" applyFont="1" applyFill="1" applyBorder="1" applyAlignment="1">
      <alignment horizontal="center" vertical="center"/>
    </xf>
    <xf numFmtId="174" fontId="63" fillId="2" borderId="4" xfId="0" applyNumberFormat="1" applyFont="1" applyFill="1" applyBorder="1" applyAlignment="1">
      <alignment horizontal="center" vertical="center"/>
    </xf>
    <xf numFmtId="174" fontId="63" fillId="2" borderId="0" xfId="0" applyNumberFormat="1" applyFont="1" applyFill="1" applyBorder="1" applyAlignment="1">
      <alignment horizontal="center" vertical="center"/>
    </xf>
    <xf numFmtId="174" fontId="63" fillId="2" borderId="5" xfId="0" applyNumberFormat="1" applyFont="1" applyFill="1" applyBorder="1" applyAlignment="1">
      <alignment horizontal="center" vertical="center"/>
    </xf>
    <xf numFmtId="3" fontId="31" fillId="2" borderId="11" xfId="21" applyNumberFormat="1" applyFont="1" applyFill="1" applyBorder="1" applyAlignment="1">
      <alignment horizontal="right"/>
      <protection/>
    </xf>
    <xf numFmtId="174" fontId="31" fillId="0" borderId="0" xfId="0" applyNumberFormat="1" applyFont="1" applyBorder="1" applyAlignment="1">
      <alignment horizontal="center"/>
    </xf>
    <xf numFmtId="1" fontId="57" fillId="0" borderId="0" xfId="21" applyNumberFormat="1" applyFont="1" applyFill="1" applyBorder="1" applyAlignment="1">
      <alignment horizontal="center" vertical="center"/>
      <protection/>
    </xf>
    <xf numFmtId="1" fontId="57" fillId="0" borderId="0" xfId="21" applyNumberFormat="1" applyFont="1" applyBorder="1" applyAlignment="1">
      <alignment horizontal="center" vertical="center"/>
      <protection/>
    </xf>
    <xf numFmtId="3" fontId="12" fillId="0" borderId="25" xfId="21" applyNumberFormat="1" applyFont="1" applyBorder="1" applyAlignment="1">
      <alignment horizontal="left" vertical="center" wrapText="1"/>
      <protection/>
    </xf>
    <xf numFmtId="3" fontId="13" fillId="0" borderId="25" xfId="21" applyNumberFormat="1" applyFont="1" applyBorder="1" applyAlignment="1">
      <alignment horizontal="left" vertical="center"/>
      <protection/>
    </xf>
    <xf numFmtId="0" fontId="35" fillId="0" borderId="26" xfId="0" applyFont="1" applyBorder="1" applyAlignment="1">
      <alignment horizontal="center" vertical="top"/>
    </xf>
    <xf numFmtId="3" fontId="59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12" fillId="0" borderId="12" xfId="21" applyNumberFormat="1" applyFont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center"/>
    </xf>
    <xf numFmtId="0" fontId="36" fillId="0" borderId="7" xfId="0" applyFont="1" applyBorder="1" applyAlignment="1">
      <alignment horizontal="center" vertical="top"/>
    </xf>
    <xf numFmtId="1" fontId="0" fillId="0" borderId="0" xfId="0" applyNumberFormat="1" applyFont="1" applyBorder="1" applyAlignment="1">
      <alignment vertical="top"/>
    </xf>
    <xf numFmtId="3" fontId="64" fillId="0" borderId="7" xfId="21" applyNumberFormat="1" applyFont="1" applyBorder="1" applyAlignment="1">
      <alignment horizontal="center" vertical="center" wrapText="1"/>
      <protection/>
    </xf>
    <xf numFmtId="3" fontId="17" fillId="0" borderId="0" xfId="21" applyNumberFormat="1" applyFont="1" applyFill="1" applyBorder="1" applyAlignme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opneg04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coopneg04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d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de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d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tabSelected="1" zoomScale="85" zoomScaleNormal="85" workbookViewId="0" topLeftCell="A64">
      <selection activeCell="B24" sqref="B24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8.421875" style="3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9.851562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9.8515625" style="31" bestFit="1" customWidth="1"/>
    <col min="28" max="28" width="10.00390625" style="32" bestFit="1" customWidth="1"/>
    <col min="29" max="29" width="9.851562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92" t="s">
        <v>265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 t="s">
        <v>256</v>
      </c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196" t="s">
        <v>266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 t="str">
        <f>$A$2</f>
        <v>situation provisoire au 31 mars</v>
      </c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43.5" customHeight="1">
      <c r="A3" s="194" t="s">
        <v>264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tr">
        <f>$A$3</f>
        <v>Les chiffres sont issus des collectes des campagnes 2010/11 et 2011/12. L'étude est réalisée à partir du département d'exploitation du silo et les graines sont d'origine française.</v>
      </c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197" t="s">
        <v>98</v>
      </c>
      <c r="K5" s="197"/>
      <c r="L5" s="197"/>
      <c r="M5" s="197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65" t="s">
        <v>104</v>
      </c>
      <c r="M6" s="9"/>
      <c r="N6" s="115" t="s">
        <v>103</v>
      </c>
      <c r="O6" s="87"/>
      <c r="P6" s="65" t="s">
        <v>104</v>
      </c>
      <c r="Q6" s="9"/>
      <c r="R6" s="8"/>
      <c r="S6" s="115" t="s">
        <v>103</v>
      </c>
      <c r="T6" s="87"/>
      <c r="U6" s="65" t="s">
        <v>104</v>
      </c>
      <c r="V6" s="9"/>
      <c r="W6" s="115" t="s">
        <v>103</v>
      </c>
      <c r="X6" s="87"/>
      <c r="Y6" s="65" t="s">
        <v>104</v>
      </c>
      <c r="Z6" s="9"/>
      <c r="AA6" s="115" t="s">
        <v>103</v>
      </c>
      <c r="AB6" s="87"/>
      <c r="AC6" s="65" t="s">
        <v>104</v>
      </c>
      <c r="AD6" s="9"/>
    </row>
    <row r="7" spans="1:46" s="39" customFormat="1" ht="24" customHeight="1">
      <c r="A7" s="88"/>
      <c r="B7" s="182">
        <f>C7-360</f>
        <v>40632.5551119213</v>
      </c>
      <c r="C7" s="183">
        <f ca="1">NOW()-30</f>
        <v>40992.5551119213</v>
      </c>
      <c r="D7" s="182">
        <f aca="true" t="shared" si="0" ref="D7:Q7">B7</f>
        <v>40632.5551119213</v>
      </c>
      <c r="E7" s="184">
        <f t="shared" si="0"/>
        <v>40992.5551119213</v>
      </c>
      <c r="F7" s="182">
        <f t="shared" si="0"/>
        <v>40632.5551119213</v>
      </c>
      <c r="G7" s="184">
        <f t="shared" si="0"/>
        <v>40992.5551119213</v>
      </c>
      <c r="H7" s="182">
        <f t="shared" si="0"/>
        <v>40632.5551119213</v>
      </c>
      <c r="I7" s="184">
        <f t="shared" si="0"/>
        <v>40992.5551119213</v>
      </c>
      <c r="J7" s="182">
        <f t="shared" si="0"/>
        <v>40632.5551119213</v>
      </c>
      <c r="K7" s="184">
        <f t="shared" si="0"/>
        <v>40992.5551119213</v>
      </c>
      <c r="L7" s="182">
        <f t="shared" si="0"/>
        <v>40632.5551119213</v>
      </c>
      <c r="M7" s="184">
        <f t="shared" si="0"/>
        <v>40992.5551119213</v>
      </c>
      <c r="N7" s="182">
        <f t="shared" si="0"/>
        <v>40632.5551119213</v>
      </c>
      <c r="O7" s="184">
        <f t="shared" si="0"/>
        <v>40992.5551119213</v>
      </c>
      <c r="P7" s="182">
        <f t="shared" si="0"/>
        <v>40632.5551119213</v>
      </c>
      <c r="Q7" s="184">
        <f t="shared" si="0"/>
        <v>40992.5551119213</v>
      </c>
      <c r="R7" s="88"/>
      <c r="S7" s="180">
        <f>B7</f>
        <v>40632.5551119213</v>
      </c>
      <c r="T7" s="136">
        <f>C7</f>
        <v>40992.5551119213</v>
      </c>
      <c r="U7" s="181">
        <f>D7</f>
        <v>40632.5551119213</v>
      </c>
      <c r="V7" s="137">
        <f>E7</f>
        <v>40992.5551119213</v>
      </c>
      <c r="W7" s="181">
        <f>B7</f>
        <v>40632.5551119213</v>
      </c>
      <c r="X7" s="138">
        <f>C7</f>
        <v>40992.5551119213</v>
      </c>
      <c r="Y7" s="181">
        <f>D7</f>
        <v>40632.5551119213</v>
      </c>
      <c r="Z7" s="137">
        <f>E7</f>
        <v>40992.5551119213</v>
      </c>
      <c r="AA7" s="181">
        <f>B7</f>
        <v>40632.5551119213</v>
      </c>
      <c r="AB7" s="138">
        <f>C7</f>
        <v>40992.5551119213</v>
      </c>
      <c r="AC7" s="181">
        <f>D7</f>
        <v>40632.5551119213</v>
      </c>
      <c r="AD7" s="139">
        <f>E7</f>
        <v>40992.5551119213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105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v>427</v>
      </c>
      <c r="C9" s="49">
        <v>1757.8</v>
      </c>
      <c r="D9" s="49">
        <v>0</v>
      </c>
      <c r="E9" s="141">
        <v>0</v>
      </c>
      <c r="F9" s="148">
        <v>0</v>
      </c>
      <c r="G9" s="49">
        <v>0</v>
      </c>
      <c r="H9" s="49">
        <v>0</v>
      </c>
      <c r="I9" s="49">
        <v>0</v>
      </c>
      <c r="J9" s="148">
        <v>0</v>
      </c>
      <c r="K9" s="49">
        <v>0</v>
      </c>
      <c r="L9" s="49">
        <v>0</v>
      </c>
      <c r="M9" s="141">
        <v>0</v>
      </c>
      <c r="N9" s="49">
        <v>0</v>
      </c>
      <c r="O9" s="49">
        <v>0</v>
      </c>
      <c r="P9" s="49">
        <v>0</v>
      </c>
      <c r="Q9" s="49">
        <v>0</v>
      </c>
      <c r="R9" s="124" t="s">
        <v>106</v>
      </c>
      <c r="S9" s="49">
        <v>0</v>
      </c>
      <c r="T9" s="49">
        <v>0</v>
      </c>
      <c r="U9" s="49">
        <v>0</v>
      </c>
      <c r="V9" s="141">
        <v>0</v>
      </c>
      <c r="W9" s="49">
        <v>0</v>
      </c>
      <c r="X9" s="49">
        <v>0</v>
      </c>
      <c r="Y9" s="49">
        <v>0</v>
      </c>
      <c r="Z9" s="141">
        <v>0</v>
      </c>
      <c r="AA9" s="49">
        <v>0</v>
      </c>
      <c r="AB9" s="49">
        <v>0</v>
      </c>
      <c r="AC9" s="49">
        <v>0</v>
      </c>
      <c r="AD9" s="49">
        <v>0</v>
      </c>
      <c r="AJ9" s="40"/>
      <c r="AK9" s="40"/>
    </row>
    <row r="10" spans="1:30" ht="12.75">
      <c r="A10" s="124" t="s">
        <v>107</v>
      </c>
      <c r="B10" s="11">
        <v>131207.6</v>
      </c>
      <c r="C10" s="11">
        <v>138661.39</v>
      </c>
      <c r="D10" s="11">
        <v>6.4</v>
      </c>
      <c r="E10" s="142">
        <v>0</v>
      </c>
      <c r="F10" s="149">
        <v>7182.9</v>
      </c>
      <c r="G10" s="11">
        <v>7552.58</v>
      </c>
      <c r="H10" s="11">
        <v>0</v>
      </c>
      <c r="I10" s="11">
        <v>0</v>
      </c>
      <c r="J10" s="149">
        <v>0</v>
      </c>
      <c r="K10" s="11">
        <v>0</v>
      </c>
      <c r="L10" s="11">
        <v>0</v>
      </c>
      <c r="M10" s="142">
        <v>0</v>
      </c>
      <c r="N10" s="11">
        <v>454</v>
      </c>
      <c r="O10" s="11">
        <v>277</v>
      </c>
      <c r="P10" s="11">
        <v>120.7</v>
      </c>
      <c r="Q10" s="11">
        <v>75.6</v>
      </c>
      <c r="R10" s="124" t="s">
        <v>107</v>
      </c>
      <c r="S10" s="11">
        <v>35588.5</v>
      </c>
      <c r="T10" s="11">
        <v>21903.59</v>
      </c>
      <c r="U10" s="11">
        <v>2541</v>
      </c>
      <c r="V10" s="142">
        <v>1941.8</v>
      </c>
      <c r="W10" s="11">
        <v>59217.6</v>
      </c>
      <c r="X10" s="11">
        <v>54805.11</v>
      </c>
      <c r="Y10" s="11">
        <v>351.2</v>
      </c>
      <c r="Z10" s="142">
        <v>1234.1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4" t="s">
        <v>108</v>
      </c>
      <c r="B11" s="11">
        <v>33884.4</v>
      </c>
      <c r="C11" s="11">
        <v>42968.77</v>
      </c>
      <c r="D11" s="11">
        <v>0</v>
      </c>
      <c r="E11" s="142">
        <v>0</v>
      </c>
      <c r="F11" s="149">
        <v>994.5</v>
      </c>
      <c r="G11" s="11">
        <v>721.3</v>
      </c>
      <c r="H11" s="11">
        <v>0</v>
      </c>
      <c r="I11" s="11">
        <v>0</v>
      </c>
      <c r="J11" s="149">
        <v>0</v>
      </c>
      <c r="K11" s="11">
        <v>0</v>
      </c>
      <c r="L11" s="11">
        <v>0</v>
      </c>
      <c r="M11" s="142">
        <v>0</v>
      </c>
      <c r="N11" s="11">
        <v>0.6</v>
      </c>
      <c r="O11" s="11">
        <v>16.21</v>
      </c>
      <c r="P11" s="11">
        <v>0</v>
      </c>
      <c r="Q11" s="11">
        <v>0</v>
      </c>
      <c r="R11" s="124" t="s">
        <v>108</v>
      </c>
      <c r="S11" s="11">
        <v>7065.9</v>
      </c>
      <c r="T11" s="11">
        <v>4389.6</v>
      </c>
      <c r="U11" s="11">
        <v>0</v>
      </c>
      <c r="V11" s="142">
        <v>0</v>
      </c>
      <c r="W11" s="11">
        <v>6081.3</v>
      </c>
      <c r="X11" s="11">
        <v>3964.13</v>
      </c>
      <c r="Y11" s="11">
        <v>0</v>
      </c>
      <c r="Z11" s="142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4" t="s">
        <v>109</v>
      </c>
      <c r="B12" s="11">
        <v>45715.9</v>
      </c>
      <c r="C12" s="11">
        <v>47691.13</v>
      </c>
      <c r="D12" s="11">
        <v>0</v>
      </c>
      <c r="E12" s="142">
        <v>0</v>
      </c>
      <c r="F12" s="149">
        <v>1933.4</v>
      </c>
      <c r="G12" s="11">
        <v>1559.23</v>
      </c>
      <c r="H12" s="11">
        <v>0</v>
      </c>
      <c r="I12" s="11">
        <v>0</v>
      </c>
      <c r="J12" s="149">
        <v>0</v>
      </c>
      <c r="K12" s="11">
        <v>0</v>
      </c>
      <c r="L12" s="11">
        <v>0</v>
      </c>
      <c r="M12" s="142">
        <v>0</v>
      </c>
      <c r="N12" s="11">
        <v>89.6</v>
      </c>
      <c r="O12" s="11">
        <v>74.39</v>
      </c>
      <c r="P12" s="11">
        <v>0</v>
      </c>
      <c r="Q12" s="11">
        <v>0</v>
      </c>
      <c r="R12" s="124" t="s">
        <v>109</v>
      </c>
      <c r="S12" s="11">
        <v>18523.6</v>
      </c>
      <c r="T12" s="11">
        <v>9914.4</v>
      </c>
      <c r="U12" s="11">
        <v>896</v>
      </c>
      <c r="V12" s="142">
        <v>0</v>
      </c>
      <c r="W12" s="11">
        <v>1458.3</v>
      </c>
      <c r="X12" s="11">
        <v>478.44</v>
      </c>
      <c r="Y12" s="11">
        <v>113.8</v>
      </c>
      <c r="Z12" s="142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4" t="s">
        <v>110</v>
      </c>
      <c r="B13" s="11">
        <v>0</v>
      </c>
      <c r="C13" s="11">
        <v>0</v>
      </c>
      <c r="D13" s="11">
        <v>0</v>
      </c>
      <c r="E13" s="142">
        <v>0</v>
      </c>
      <c r="F13" s="149">
        <v>0</v>
      </c>
      <c r="G13" s="11">
        <v>0</v>
      </c>
      <c r="H13" s="11">
        <v>0</v>
      </c>
      <c r="I13" s="11">
        <v>0</v>
      </c>
      <c r="J13" s="149">
        <v>0</v>
      </c>
      <c r="K13" s="11">
        <v>0</v>
      </c>
      <c r="L13" s="11">
        <v>0</v>
      </c>
      <c r="M13" s="142">
        <v>0</v>
      </c>
      <c r="N13" s="11">
        <v>0</v>
      </c>
      <c r="O13" s="11">
        <v>0</v>
      </c>
      <c r="P13" s="11">
        <v>0</v>
      </c>
      <c r="Q13" s="11">
        <v>0</v>
      </c>
      <c r="R13" s="124" t="s">
        <v>110</v>
      </c>
      <c r="S13" s="11">
        <v>0</v>
      </c>
      <c r="T13" s="11">
        <v>0</v>
      </c>
      <c r="U13" s="11">
        <v>0</v>
      </c>
      <c r="V13" s="142">
        <v>0</v>
      </c>
      <c r="W13" s="11">
        <v>0</v>
      </c>
      <c r="X13" s="11">
        <v>0</v>
      </c>
      <c r="Y13" s="11">
        <v>0</v>
      </c>
      <c r="Z13" s="142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4" t="s">
        <v>111</v>
      </c>
      <c r="B14" s="11">
        <v>52.3</v>
      </c>
      <c r="C14" s="11">
        <v>81.9</v>
      </c>
      <c r="D14" s="11">
        <v>0</v>
      </c>
      <c r="E14" s="142">
        <v>0</v>
      </c>
      <c r="F14" s="149">
        <v>0</v>
      </c>
      <c r="G14" s="11">
        <v>0</v>
      </c>
      <c r="H14" s="11">
        <v>0</v>
      </c>
      <c r="I14" s="11">
        <v>0</v>
      </c>
      <c r="J14" s="149">
        <v>0</v>
      </c>
      <c r="K14" s="11">
        <v>0</v>
      </c>
      <c r="L14" s="11">
        <v>0</v>
      </c>
      <c r="M14" s="142">
        <v>0</v>
      </c>
      <c r="N14" s="11">
        <v>0</v>
      </c>
      <c r="O14" s="11">
        <v>0</v>
      </c>
      <c r="P14" s="11">
        <v>0</v>
      </c>
      <c r="Q14" s="11">
        <v>0</v>
      </c>
      <c r="R14" s="124" t="s">
        <v>111</v>
      </c>
      <c r="S14" s="11">
        <v>0</v>
      </c>
      <c r="T14" s="11">
        <v>0</v>
      </c>
      <c r="U14" s="11">
        <v>0</v>
      </c>
      <c r="V14" s="142">
        <v>0</v>
      </c>
      <c r="W14" s="11">
        <v>0</v>
      </c>
      <c r="X14" s="11">
        <v>0</v>
      </c>
      <c r="Y14" s="11">
        <v>0</v>
      </c>
      <c r="Z14" s="142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4" t="s">
        <v>112</v>
      </c>
      <c r="B15" s="11">
        <v>0</v>
      </c>
      <c r="C15" s="11">
        <v>0</v>
      </c>
      <c r="D15" s="11">
        <v>0</v>
      </c>
      <c r="E15" s="142">
        <v>0</v>
      </c>
      <c r="F15" s="149">
        <v>0</v>
      </c>
      <c r="G15" s="11">
        <v>0</v>
      </c>
      <c r="H15" s="11">
        <v>0</v>
      </c>
      <c r="I15" s="11">
        <v>0</v>
      </c>
      <c r="J15" s="149">
        <v>0</v>
      </c>
      <c r="K15" s="11">
        <v>0</v>
      </c>
      <c r="L15" s="11">
        <v>0</v>
      </c>
      <c r="M15" s="142">
        <v>0</v>
      </c>
      <c r="N15" s="11">
        <v>0</v>
      </c>
      <c r="O15" s="11">
        <v>0</v>
      </c>
      <c r="P15" s="11">
        <v>0</v>
      </c>
      <c r="Q15" s="11">
        <v>0</v>
      </c>
      <c r="R15" s="124" t="s">
        <v>112</v>
      </c>
      <c r="S15" s="11">
        <v>0</v>
      </c>
      <c r="T15" s="11">
        <v>0</v>
      </c>
      <c r="U15" s="11">
        <v>0</v>
      </c>
      <c r="V15" s="142">
        <v>0</v>
      </c>
      <c r="W15" s="11">
        <v>0</v>
      </c>
      <c r="X15" s="11">
        <v>0</v>
      </c>
      <c r="Y15" s="11">
        <v>0</v>
      </c>
      <c r="Z15" s="142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4" t="s">
        <v>113</v>
      </c>
      <c r="B16" s="11">
        <v>20605.7</v>
      </c>
      <c r="C16" s="11">
        <v>21239.3</v>
      </c>
      <c r="D16" s="11">
        <v>0</v>
      </c>
      <c r="E16" s="142">
        <v>0</v>
      </c>
      <c r="F16" s="149">
        <v>182.6</v>
      </c>
      <c r="G16" s="11">
        <v>31.2</v>
      </c>
      <c r="H16" s="11">
        <v>0</v>
      </c>
      <c r="I16" s="11">
        <v>0</v>
      </c>
      <c r="J16" s="149">
        <v>0</v>
      </c>
      <c r="K16" s="11">
        <v>0</v>
      </c>
      <c r="L16" s="11">
        <v>0</v>
      </c>
      <c r="M16" s="142">
        <v>0</v>
      </c>
      <c r="N16" s="11">
        <v>46.3</v>
      </c>
      <c r="O16" s="11">
        <v>11.8</v>
      </c>
      <c r="P16" s="11">
        <v>0</v>
      </c>
      <c r="Q16" s="11">
        <v>0</v>
      </c>
      <c r="R16" s="124" t="s">
        <v>113</v>
      </c>
      <c r="S16" s="11">
        <v>6964.4</v>
      </c>
      <c r="T16" s="11">
        <v>3010.9</v>
      </c>
      <c r="U16" s="11">
        <v>0</v>
      </c>
      <c r="V16" s="142">
        <v>0</v>
      </c>
      <c r="W16" s="11">
        <v>4817.9</v>
      </c>
      <c r="X16" s="11">
        <v>3184.6</v>
      </c>
      <c r="Y16" s="11">
        <v>0</v>
      </c>
      <c r="Z16" s="142">
        <v>44.9</v>
      </c>
      <c r="AA16" s="11">
        <v>0</v>
      </c>
      <c r="AB16" s="11">
        <v>0</v>
      </c>
      <c r="AC16" s="11">
        <v>0</v>
      </c>
      <c r="AD16" s="11">
        <v>0</v>
      </c>
    </row>
    <row r="17" spans="1:30" s="72" customFormat="1" ht="12.75">
      <c r="A17" s="162" t="s">
        <v>103</v>
      </c>
      <c r="B17" s="159">
        <f aca="true" t="shared" si="1" ref="B17:Q17">SUM(B10:B16)</f>
        <v>231465.9</v>
      </c>
      <c r="C17" s="159">
        <f>SUM(C9:C16)</f>
        <v>252400.28999999998</v>
      </c>
      <c r="D17" s="159">
        <f t="shared" si="1"/>
        <v>6.4</v>
      </c>
      <c r="E17" s="160">
        <f t="shared" si="1"/>
        <v>0</v>
      </c>
      <c r="F17" s="161">
        <f t="shared" si="1"/>
        <v>10293.4</v>
      </c>
      <c r="G17" s="159">
        <f t="shared" si="1"/>
        <v>9864.31</v>
      </c>
      <c r="H17" s="159">
        <f t="shared" si="1"/>
        <v>0</v>
      </c>
      <c r="I17" s="159">
        <f t="shared" si="1"/>
        <v>0</v>
      </c>
      <c r="J17" s="159">
        <f t="shared" si="1"/>
        <v>0</v>
      </c>
      <c r="K17" s="159">
        <f t="shared" si="1"/>
        <v>0</v>
      </c>
      <c r="L17" s="159">
        <f t="shared" si="1"/>
        <v>0</v>
      </c>
      <c r="M17" s="160">
        <f t="shared" si="1"/>
        <v>0</v>
      </c>
      <c r="N17" s="159">
        <f t="shared" si="1"/>
        <v>590.5</v>
      </c>
      <c r="O17" s="159">
        <f t="shared" si="1"/>
        <v>379.4</v>
      </c>
      <c r="P17" s="159">
        <f t="shared" si="1"/>
        <v>120.7</v>
      </c>
      <c r="Q17" s="159">
        <f t="shared" si="1"/>
        <v>75.6</v>
      </c>
      <c r="R17" s="162" t="s">
        <v>103</v>
      </c>
      <c r="S17" s="159">
        <f>SUM(S10:S16)</f>
        <v>68142.4</v>
      </c>
      <c r="T17" s="159">
        <f>SUM(T10:T16)</f>
        <v>39218.490000000005</v>
      </c>
      <c r="U17" s="159">
        <f aca="true" t="shared" si="2" ref="U17:AD17">SUM(U10:U16)</f>
        <v>3437</v>
      </c>
      <c r="V17" s="160">
        <f t="shared" si="2"/>
        <v>1941.8</v>
      </c>
      <c r="W17" s="159">
        <f t="shared" si="2"/>
        <v>71575.09999999999</v>
      </c>
      <c r="X17" s="159">
        <f t="shared" si="2"/>
        <v>62432.28</v>
      </c>
      <c r="Y17" s="159">
        <f t="shared" si="2"/>
        <v>465</v>
      </c>
      <c r="Z17" s="160">
        <f t="shared" si="2"/>
        <v>1279</v>
      </c>
      <c r="AA17" s="159">
        <f>SUM(AA9:AA16)</f>
        <v>0</v>
      </c>
      <c r="AB17" s="159">
        <f t="shared" si="2"/>
        <v>0</v>
      </c>
      <c r="AC17" s="159">
        <f t="shared" si="2"/>
        <v>0</v>
      </c>
      <c r="AD17" s="159">
        <f t="shared" si="2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v>64494.7</v>
      </c>
      <c r="C19" s="11">
        <v>79013.67</v>
      </c>
      <c r="D19" s="11">
        <v>0</v>
      </c>
      <c r="E19" s="142">
        <v>0</v>
      </c>
      <c r="F19" s="149">
        <v>1125.4</v>
      </c>
      <c r="G19" s="11">
        <v>246.99</v>
      </c>
      <c r="H19" s="11">
        <v>0</v>
      </c>
      <c r="I19" s="11">
        <v>0</v>
      </c>
      <c r="J19" s="149">
        <v>0</v>
      </c>
      <c r="K19" s="11">
        <v>0</v>
      </c>
      <c r="L19" s="11">
        <v>0</v>
      </c>
      <c r="M19" s="142">
        <v>0</v>
      </c>
      <c r="N19" s="11">
        <v>44</v>
      </c>
      <c r="O19" s="11">
        <v>40.1</v>
      </c>
      <c r="P19" s="11">
        <v>0</v>
      </c>
      <c r="Q19" s="11">
        <v>0</v>
      </c>
      <c r="R19" s="124" t="s">
        <v>115</v>
      </c>
      <c r="S19" s="11">
        <v>13988.4</v>
      </c>
      <c r="T19" s="11">
        <v>6351.52</v>
      </c>
      <c r="U19" s="11">
        <v>1233</v>
      </c>
      <c r="V19" s="142">
        <v>846.7</v>
      </c>
      <c r="W19" s="11">
        <v>10598.2</v>
      </c>
      <c r="X19" s="11">
        <v>6756.91</v>
      </c>
      <c r="Y19" s="11">
        <v>412.9</v>
      </c>
      <c r="Z19" s="142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4" t="s">
        <v>116</v>
      </c>
      <c r="B20" s="11">
        <v>224923.8</v>
      </c>
      <c r="C20" s="11">
        <v>241775.08</v>
      </c>
      <c r="D20" s="11">
        <v>0</v>
      </c>
      <c r="E20" s="142">
        <v>0</v>
      </c>
      <c r="F20" s="149">
        <v>20589.4</v>
      </c>
      <c r="G20" s="11">
        <v>18176.59</v>
      </c>
      <c r="H20" s="11">
        <v>0</v>
      </c>
      <c r="I20" s="11">
        <v>0</v>
      </c>
      <c r="J20" s="149">
        <v>45.4</v>
      </c>
      <c r="K20" s="11">
        <v>37.1</v>
      </c>
      <c r="L20" s="11">
        <v>0</v>
      </c>
      <c r="M20" s="142">
        <v>0</v>
      </c>
      <c r="N20" s="11">
        <v>125.8</v>
      </c>
      <c r="O20" s="11">
        <v>7.7</v>
      </c>
      <c r="P20" s="11">
        <v>0.9</v>
      </c>
      <c r="Q20" s="11">
        <v>0</v>
      </c>
      <c r="R20" s="124" t="s">
        <v>116</v>
      </c>
      <c r="S20" s="11">
        <v>35603.9</v>
      </c>
      <c r="T20" s="11">
        <v>19117.23</v>
      </c>
      <c r="U20" s="11">
        <v>2028.4</v>
      </c>
      <c r="V20" s="142">
        <v>1830</v>
      </c>
      <c r="W20" s="11">
        <v>3305.4</v>
      </c>
      <c r="X20" s="11">
        <v>2661.11</v>
      </c>
      <c r="Y20" s="11">
        <v>352.7</v>
      </c>
      <c r="Z20" s="142">
        <v>469.3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4" t="s">
        <v>117</v>
      </c>
      <c r="B21" s="11">
        <v>251658.6</v>
      </c>
      <c r="C21" s="11">
        <v>282947.6</v>
      </c>
      <c r="D21" s="11">
        <v>0</v>
      </c>
      <c r="E21" s="142">
        <v>0</v>
      </c>
      <c r="F21" s="149">
        <v>15583.4</v>
      </c>
      <c r="G21" s="11">
        <v>12535.13</v>
      </c>
      <c r="H21" s="11">
        <v>0</v>
      </c>
      <c r="I21" s="11">
        <v>0</v>
      </c>
      <c r="J21" s="149">
        <v>0</v>
      </c>
      <c r="K21" s="11">
        <v>17.61</v>
      </c>
      <c r="L21" s="11">
        <v>0</v>
      </c>
      <c r="M21" s="142">
        <v>0</v>
      </c>
      <c r="N21" s="11">
        <v>463.3</v>
      </c>
      <c r="O21" s="11">
        <v>145.42</v>
      </c>
      <c r="P21" s="11">
        <v>0</v>
      </c>
      <c r="Q21" s="11">
        <v>4.6</v>
      </c>
      <c r="R21" s="124" t="s">
        <v>117</v>
      </c>
      <c r="S21" s="11">
        <v>83269.1</v>
      </c>
      <c r="T21" s="11">
        <v>34514.62</v>
      </c>
      <c r="U21" s="11">
        <v>6302.5</v>
      </c>
      <c r="V21" s="142">
        <v>2229.81</v>
      </c>
      <c r="W21" s="11">
        <v>16657.8</v>
      </c>
      <c r="X21" s="11">
        <v>14515.74</v>
      </c>
      <c r="Y21" s="11">
        <v>1092.6</v>
      </c>
      <c r="Z21" s="142">
        <v>1300.11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4" t="s">
        <v>118</v>
      </c>
      <c r="B22" s="11">
        <v>112652.2</v>
      </c>
      <c r="C22" s="11">
        <v>90292.61</v>
      </c>
      <c r="D22" s="11">
        <v>0</v>
      </c>
      <c r="E22" s="142">
        <v>0</v>
      </c>
      <c r="F22" s="149">
        <v>4755.5</v>
      </c>
      <c r="G22" s="11">
        <v>4087.84</v>
      </c>
      <c r="H22" s="11">
        <v>0</v>
      </c>
      <c r="I22" s="11">
        <v>0</v>
      </c>
      <c r="J22" s="149">
        <v>2729</v>
      </c>
      <c r="K22" s="11">
        <v>16.1</v>
      </c>
      <c r="L22" s="11">
        <v>0</v>
      </c>
      <c r="M22" s="142">
        <v>0</v>
      </c>
      <c r="N22" s="11">
        <v>0</v>
      </c>
      <c r="O22" s="11">
        <v>0</v>
      </c>
      <c r="P22" s="11">
        <v>0</v>
      </c>
      <c r="Q22" s="11">
        <v>0</v>
      </c>
      <c r="R22" s="124" t="s">
        <v>118</v>
      </c>
      <c r="S22" s="11">
        <v>3109.6</v>
      </c>
      <c r="T22" s="11">
        <v>3006.27</v>
      </c>
      <c r="U22" s="11">
        <v>0</v>
      </c>
      <c r="V22" s="142">
        <v>0</v>
      </c>
      <c r="W22" s="11">
        <v>1198.8</v>
      </c>
      <c r="X22" s="11">
        <v>763.85</v>
      </c>
      <c r="Y22" s="11">
        <v>0</v>
      </c>
      <c r="Z22" s="142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2" customFormat="1" ht="12.75">
      <c r="A23" s="162" t="s">
        <v>103</v>
      </c>
      <c r="B23" s="163">
        <f aca="true" t="shared" si="3" ref="B23:Q23">SUM(B19:B22)</f>
        <v>653729.2999999999</v>
      </c>
      <c r="C23" s="163">
        <f t="shared" si="3"/>
        <v>694028.96</v>
      </c>
      <c r="D23" s="163">
        <f t="shared" si="3"/>
        <v>0</v>
      </c>
      <c r="E23" s="163">
        <f t="shared" si="3"/>
        <v>0</v>
      </c>
      <c r="F23" s="163">
        <f t="shared" si="3"/>
        <v>42053.700000000004</v>
      </c>
      <c r="G23" s="163">
        <f t="shared" si="3"/>
        <v>35046.55</v>
      </c>
      <c r="H23" s="163">
        <f t="shared" si="3"/>
        <v>0</v>
      </c>
      <c r="I23" s="163">
        <f t="shared" si="3"/>
        <v>0</v>
      </c>
      <c r="J23" s="163">
        <f t="shared" si="3"/>
        <v>2774.4</v>
      </c>
      <c r="K23" s="163">
        <f t="shared" si="3"/>
        <v>70.81</v>
      </c>
      <c r="L23" s="163">
        <f t="shared" si="3"/>
        <v>0</v>
      </c>
      <c r="M23" s="163">
        <f t="shared" si="3"/>
        <v>0</v>
      </c>
      <c r="N23" s="163">
        <f t="shared" si="3"/>
        <v>633.1</v>
      </c>
      <c r="O23" s="163">
        <f t="shared" si="3"/>
        <v>193.22</v>
      </c>
      <c r="P23" s="163">
        <f t="shared" si="3"/>
        <v>0.9</v>
      </c>
      <c r="Q23" s="163">
        <f t="shared" si="3"/>
        <v>4.6</v>
      </c>
      <c r="R23" s="162" t="s">
        <v>103</v>
      </c>
      <c r="S23" s="163">
        <f>SUM(S19:S22)</f>
        <v>135971.00000000003</v>
      </c>
      <c r="T23" s="163">
        <f>SUM(T19:T22)</f>
        <v>62989.64</v>
      </c>
      <c r="U23" s="163">
        <f aca="true" t="shared" si="4" ref="U23:AD23">SUM(U19:U22)</f>
        <v>9563.9</v>
      </c>
      <c r="V23" s="163">
        <f t="shared" si="4"/>
        <v>4906.51</v>
      </c>
      <c r="W23" s="163">
        <f t="shared" si="4"/>
        <v>31760.2</v>
      </c>
      <c r="X23" s="163">
        <f t="shared" si="4"/>
        <v>24697.61</v>
      </c>
      <c r="Y23" s="163">
        <f t="shared" si="4"/>
        <v>1858.1999999999998</v>
      </c>
      <c r="Z23" s="163">
        <f t="shared" si="4"/>
        <v>1769.4099999999999</v>
      </c>
      <c r="AA23" s="163">
        <f t="shared" si="4"/>
        <v>0</v>
      </c>
      <c r="AB23" s="163">
        <f t="shared" si="4"/>
        <v>0</v>
      </c>
      <c r="AC23" s="163">
        <f t="shared" si="4"/>
        <v>0</v>
      </c>
      <c r="AD23" s="163">
        <f t="shared" si="4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v>164944.8</v>
      </c>
      <c r="C25" s="64">
        <v>198560.05</v>
      </c>
      <c r="D25" s="64">
        <v>0</v>
      </c>
      <c r="E25" s="143">
        <v>0</v>
      </c>
      <c r="F25" s="150">
        <v>2576.5</v>
      </c>
      <c r="G25" s="64">
        <v>2174.44</v>
      </c>
      <c r="H25" s="64">
        <v>0</v>
      </c>
      <c r="I25" s="64">
        <v>0</v>
      </c>
      <c r="J25" s="150">
        <v>0</v>
      </c>
      <c r="K25" s="64">
        <v>0</v>
      </c>
      <c r="L25" s="64">
        <v>0</v>
      </c>
      <c r="M25" s="143">
        <v>0</v>
      </c>
      <c r="N25" s="64">
        <v>835.7</v>
      </c>
      <c r="O25" s="64">
        <v>274.9</v>
      </c>
      <c r="P25" s="64">
        <v>10</v>
      </c>
      <c r="Q25" s="64">
        <v>14.9</v>
      </c>
      <c r="R25" s="124" t="s">
        <v>120</v>
      </c>
      <c r="S25" s="64">
        <v>31908.8</v>
      </c>
      <c r="T25" s="64">
        <v>16841.1</v>
      </c>
      <c r="U25" s="64">
        <v>777.6</v>
      </c>
      <c r="V25" s="143">
        <v>264</v>
      </c>
      <c r="W25" s="64">
        <v>74696.6</v>
      </c>
      <c r="X25" s="64">
        <v>51520.32</v>
      </c>
      <c r="Y25" s="64">
        <v>905.7</v>
      </c>
      <c r="Z25" s="143">
        <v>451.9</v>
      </c>
      <c r="AA25" s="64">
        <v>0</v>
      </c>
      <c r="AB25" s="64">
        <v>0</v>
      </c>
      <c r="AC25" s="64">
        <v>0</v>
      </c>
      <c r="AD25" s="64">
        <v>0</v>
      </c>
    </row>
    <row r="26" spans="1:30" ht="12.75">
      <c r="A26" s="124" t="s">
        <v>121</v>
      </c>
      <c r="B26" s="64">
        <v>143364.1</v>
      </c>
      <c r="C26" s="64">
        <v>165558.42</v>
      </c>
      <c r="D26" s="64">
        <v>126.7</v>
      </c>
      <c r="E26" s="143">
        <v>111.3</v>
      </c>
      <c r="F26" s="150">
        <v>749.5</v>
      </c>
      <c r="G26" s="64">
        <v>489.1</v>
      </c>
      <c r="H26" s="64">
        <v>0</v>
      </c>
      <c r="I26" s="64">
        <v>0</v>
      </c>
      <c r="J26" s="150">
        <v>0</v>
      </c>
      <c r="K26" s="64">
        <v>0</v>
      </c>
      <c r="L26" s="64">
        <v>0</v>
      </c>
      <c r="M26" s="143">
        <v>0</v>
      </c>
      <c r="N26" s="64">
        <v>2650.4</v>
      </c>
      <c r="O26" s="64">
        <v>1860.28</v>
      </c>
      <c r="P26" s="64">
        <v>288.9</v>
      </c>
      <c r="Q26" s="64">
        <v>138.3</v>
      </c>
      <c r="R26" s="124" t="s">
        <v>121</v>
      </c>
      <c r="S26" s="64">
        <v>56658.6</v>
      </c>
      <c r="T26" s="64">
        <v>32204.78</v>
      </c>
      <c r="U26" s="64">
        <v>2416</v>
      </c>
      <c r="V26" s="143">
        <v>1476.3</v>
      </c>
      <c r="W26" s="64">
        <v>35354</v>
      </c>
      <c r="X26" s="64">
        <v>19736.66</v>
      </c>
      <c r="Y26" s="64">
        <v>892.5</v>
      </c>
      <c r="Z26" s="143">
        <v>282.8</v>
      </c>
      <c r="AA26" s="64">
        <v>0</v>
      </c>
      <c r="AB26" s="64">
        <v>0</v>
      </c>
      <c r="AC26" s="64">
        <v>0</v>
      </c>
      <c r="AD26" s="64">
        <v>0</v>
      </c>
    </row>
    <row r="27" spans="1:30" ht="12.75">
      <c r="A27" s="124" t="s">
        <v>122</v>
      </c>
      <c r="B27" s="64">
        <v>105170.8</v>
      </c>
      <c r="C27" s="64">
        <v>146898.82</v>
      </c>
      <c r="D27" s="64">
        <v>0</v>
      </c>
      <c r="E27" s="143">
        <v>0</v>
      </c>
      <c r="F27" s="150">
        <v>0</v>
      </c>
      <c r="G27" s="64">
        <v>0</v>
      </c>
      <c r="H27" s="64">
        <v>0</v>
      </c>
      <c r="I27" s="64">
        <v>0</v>
      </c>
      <c r="J27" s="150">
        <v>0</v>
      </c>
      <c r="K27" s="64">
        <v>0</v>
      </c>
      <c r="L27" s="64">
        <v>0</v>
      </c>
      <c r="M27" s="143">
        <v>0</v>
      </c>
      <c r="N27" s="64">
        <v>44.2</v>
      </c>
      <c r="O27" s="64">
        <v>28.1</v>
      </c>
      <c r="P27" s="64">
        <v>0</v>
      </c>
      <c r="Q27" s="64">
        <v>0</v>
      </c>
      <c r="R27" s="124" t="s">
        <v>122</v>
      </c>
      <c r="S27" s="64">
        <v>61395.9</v>
      </c>
      <c r="T27" s="64">
        <v>39421.13</v>
      </c>
      <c r="U27" s="64">
        <v>2107.7</v>
      </c>
      <c r="V27" s="143">
        <v>1366.3</v>
      </c>
      <c r="W27" s="64">
        <v>18972</v>
      </c>
      <c r="X27" s="64">
        <v>7915.37</v>
      </c>
      <c r="Y27" s="64">
        <v>70.3</v>
      </c>
      <c r="Z27" s="143">
        <v>66.6</v>
      </c>
      <c r="AA27" s="64">
        <v>0</v>
      </c>
      <c r="AB27" s="64">
        <v>0</v>
      </c>
      <c r="AC27" s="64">
        <v>0</v>
      </c>
      <c r="AD27" s="64">
        <v>0</v>
      </c>
    </row>
    <row r="28" spans="1:30" s="72" customFormat="1" ht="12.75">
      <c r="A28" s="162" t="s">
        <v>103</v>
      </c>
      <c r="B28" s="163">
        <f aca="true" t="shared" si="5" ref="B28:Q28">SUM(B25:B27)</f>
        <v>413479.7</v>
      </c>
      <c r="C28" s="163">
        <f t="shared" si="5"/>
        <v>511017.29</v>
      </c>
      <c r="D28" s="163">
        <f t="shared" si="5"/>
        <v>126.7</v>
      </c>
      <c r="E28" s="163">
        <f t="shared" si="5"/>
        <v>111.3</v>
      </c>
      <c r="F28" s="163">
        <f t="shared" si="5"/>
        <v>3326</v>
      </c>
      <c r="G28" s="163">
        <f t="shared" si="5"/>
        <v>2663.54</v>
      </c>
      <c r="H28" s="163">
        <f t="shared" si="5"/>
        <v>0</v>
      </c>
      <c r="I28" s="163">
        <f t="shared" si="5"/>
        <v>0</v>
      </c>
      <c r="J28" s="163">
        <f t="shared" si="5"/>
        <v>0</v>
      </c>
      <c r="K28" s="163">
        <f t="shared" si="5"/>
        <v>0</v>
      </c>
      <c r="L28" s="163">
        <f t="shared" si="5"/>
        <v>0</v>
      </c>
      <c r="M28" s="163">
        <f t="shared" si="5"/>
        <v>0</v>
      </c>
      <c r="N28" s="163">
        <f t="shared" si="5"/>
        <v>3530.3</v>
      </c>
      <c r="O28" s="163">
        <f t="shared" si="5"/>
        <v>2163.2799999999997</v>
      </c>
      <c r="P28" s="163">
        <f t="shared" si="5"/>
        <v>298.9</v>
      </c>
      <c r="Q28" s="163">
        <f t="shared" si="5"/>
        <v>153.20000000000002</v>
      </c>
      <c r="R28" s="162" t="s">
        <v>103</v>
      </c>
      <c r="S28" s="163">
        <f>SUM(S25:S27)</f>
        <v>149963.3</v>
      </c>
      <c r="T28" s="163">
        <f>SUM(T25:T27)</f>
        <v>88467.01</v>
      </c>
      <c r="U28" s="163">
        <f aca="true" t="shared" si="6" ref="U28:AD28">SUM(U25:U27)</f>
        <v>5301.299999999999</v>
      </c>
      <c r="V28" s="163">
        <f t="shared" si="6"/>
        <v>3106.6</v>
      </c>
      <c r="W28" s="163">
        <f t="shared" si="6"/>
        <v>129022.6</v>
      </c>
      <c r="X28" s="163">
        <f t="shared" si="6"/>
        <v>79172.34999999999</v>
      </c>
      <c r="Y28" s="163">
        <f t="shared" si="6"/>
        <v>1868.5</v>
      </c>
      <c r="Z28" s="163">
        <f t="shared" si="6"/>
        <v>801.3000000000001</v>
      </c>
      <c r="AA28" s="163">
        <f t="shared" si="6"/>
        <v>0</v>
      </c>
      <c r="AB28" s="163">
        <f t="shared" si="6"/>
        <v>0</v>
      </c>
      <c r="AC28" s="163">
        <f t="shared" si="6"/>
        <v>0</v>
      </c>
      <c r="AD28" s="163">
        <f t="shared" si="6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v>190523.3</v>
      </c>
      <c r="C30" s="11">
        <v>230789.36</v>
      </c>
      <c r="D30" s="11">
        <v>0</v>
      </c>
      <c r="E30" s="142">
        <v>0</v>
      </c>
      <c r="F30" s="149">
        <v>292.5</v>
      </c>
      <c r="G30" s="11">
        <v>196.8</v>
      </c>
      <c r="H30" s="11">
        <v>0</v>
      </c>
      <c r="I30" s="11">
        <v>0</v>
      </c>
      <c r="J30" s="149">
        <v>2.9</v>
      </c>
      <c r="K30" s="11">
        <v>28.4</v>
      </c>
      <c r="L30" s="11">
        <v>0</v>
      </c>
      <c r="M30" s="142">
        <v>0</v>
      </c>
      <c r="N30" s="11">
        <v>667.9</v>
      </c>
      <c r="O30" s="11">
        <v>370.6</v>
      </c>
      <c r="P30" s="11">
        <v>82.6</v>
      </c>
      <c r="Q30" s="11">
        <v>53.3</v>
      </c>
      <c r="R30" s="124" t="s">
        <v>124</v>
      </c>
      <c r="S30" s="11">
        <v>38539.2</v>
      </c>
      <c r="T30" s="11">
        <v>28215.52</v>
      </c>
      <c r="U30" s="11">
        <v>831.4</v>
      </c>
      <c r="V30" s="142">
        <v>861.5</v>
      </c>
      <c r="W30" s="11">
        <v>21399.7</v>
      </c>
      <c r="X30" s="11">
        <v>15748.32</v>
      </c>
      <c r="Y30" s="11">
        <v>422</v>
      </c>
      <c r="Z30" s="142">
        <v>925.7</v>
      </c>
      <c r="AA30" s="11">
        <v>48.8</v>
      </c>
      <c r="AB30" s="11">
        <v>0</v>
      </c>
      <c r="AC30" s="11">
        <v>0</v>
      </c>
      <c r="AD30" s="11">
        <v>0</v>
      </c>
    </row>
    <row r="31" spans="1:30" ht="12.75">
      <c r="A31" s="124" t="s">
        <v>125</v>
      </c>
      <c r="B31" s="11">
        <v>117324.1</v>
      </c>
      <c r="C31" s="11">
        <v>145763.69</v>
      </c>
      <c r="D31" s="11">
        <v>0</v>
      </c>
      <c r="E31" s="142">
        <v>0</v>
      </c>
      <c r="F31" s="149">
        <v>0</v>
      </c>
      <c r="G31" s="11">
        <v>12</v>
      </c>
      <c r="H31" s="11">
        <v>0</v>
      </c>
      <c r="I31" s="11">
        <v>0</v>
      </c>
      <c r="J31" s="149">
        <v>0</v>
      </c>
      <c r="K31" s="11">
        <v>0</v>
      </c>
      <c r="L31" s="11">
        <v>0</v>
      </c>
      <c r="M31" s="142">
        <v>0</v>
      </c>
      <c r="N31" s="11">
        <v>80.4</v>
      </c>
      <c r="O31" s="11">
        <v>20.9</v>
      </c>
      <c r="P31" s="11">
        <v>0</v>
      </c>
      <c r="Q31" s="11">
        <v>0</v>
      </c>
      <c r="R31" s="124" t="s">
        <v>125</v>
      </c>
      <c r="S31" s="11">
        <v>15499.7</v>
      </c>
      <c r="T31" s="11">
        <v>7982.66</v>
      </c>
      <c r="U31" s="11">
        <v>3039.1</v>
      </c>
      <c r="V31" s="142">
        <v>880.4</v>
      </c>
      <c r="W31" s="11">
        <v>18985.1</v>
      </c>
      <c r="X31" s="11">
        <v>12929.35</v>
      </c>
      <c r="Y31" s="11">
        <v>574.4</v>
      </c>
      <c r="Z31" s="142">
        <v>480.1</v>
      </c>
      <c r="AA31" s="11">
        <v>0</v>
      </c>
      <c r="AB31" s="11">
        <v>0</v>
      </c>
      <c r="AC31" s="11">
        <v>0</v>
      </c>
      <c r="AD31" s="11">
        <v>0</v>
      </c>
    </row>
    <row r="32" spans="1:30" s="72" customFormat="1" ht="12.75">
      <c r="A32" s="162" t="s">
        <v>103</v>
      </c>
      <c r="B32" s="163">
        <f aca="true" t="shared" si="7" ref="B32:Q32">SUM(B30:B31)</f>
        <v>307847.4</v>
      </c>
      <c r="C32" s="163">
        <f t="shared" si="7"/>
        <v>376553.05</v>
      </c>
      <c r="D32" s="163">
        <f t="shared" si="7"/>
        <v>0</v>
      </c>
      <c r="E32" s="163">
        <f t="shared" si="7"/>
        <v>0</v>
      </c>
      <c r="F32" s="163">
        <f t="shared" si="7"/>
        <v>292.5</v>
      </c>
      <c r="G32" s="163">
        <f t="shared" si="7"/>
        <v>208.8</v>
      </c>
      <c r="H32" s="163">
        <f t="shared" si="7"/>
        <v>0</v>
      </c>
      <c r="I32" s="163">
        <f t="shared" si="7"/>
        <v>0</v>
      </c>
      <c r="J32" s="163">
        <f t="shared" si="7"/>
        <v>2.9</v>
      </c>
      <c r="K32" s="163">
        <f t="shared" si="7"/>
        <v>28.4</v>
      </c>
      <c r="L32" s="163">
        <f t="shared" si="7"/>
        <v>0</v>
      </c>
      <c r="M32" s="163">
        <f t="shared" si="7"/>
        <v>0</v>
      </c>
      <c r="N32" s="163">
        <f t="shared" si="7"/>
        <v>748.3</v>
      </c>
      <c r="O32" s="163">
        <f t="shared" si="7"/>
        <v>391.5</v>
      </c>
      <c r="P32" s="163">
        <f t="shared" si="7"/>
        <v>82.6</v>
      </c>
      <c r="Q32" s="163">
        <f t="shared" si="7"/>
        <v>53.3</v>
      </c>
      <c r="R32" s="162" t="s">
        <v>103</v>
      </c>
      <c r="S32" s="163">
        <f>SUM(S30:S31)</f>
        <v>54038.899999999994</v>
      </c>
      <c r="T32" s="163">
        <f>SUM(T30:T31)</f>
        <v>36198.18</v>
      </c>
      <c r="U32" s="163">
        <f aca="true" t="shared" si="8" ref="U32:AD32">SUM(U30:U31)</f>
        <v>3870.5</v>
      </c>
      <c r="V32" s="163">
        <f t="shared" si="8"/>
        <v>1741.9</v>
      </c>
      <c r="W32" s="163">
        <f t="shared" si="8"/>
        <v>40384.8</v>
      </c>
      <c r="X32" s="163">
        <f t="shared" si="8"/>
        <v>28677.67</v>
      </c>
      <c r="Y32" s="163">
        <f t="shared" si="8"/>
        <v>996.4</v>
      </c>
      <c r="Z32" s="163">
        <f t="shared" si="8"/>
        <v>1405.8000000000002</v>
      </c>
      <c r="AA32" s="163">
        <f t="shared" si="8"/>
        <v>48.8</v>
      </c>
      <c r="AB32" s="163">
        <f t="shared" si="8"/>
        <v>0</v>
      </c>
      <c r="AC32" s="163">
        <f t="shared" si="8"/>
        <v>0</v>
      </c>
      <c r="AD32" s="163">
        <f t="shared" si="8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v>145803.1</v>
      </c>
      <c r="C34" s="11">
        <v>137298.49</v>
      </c>
      <c r="D34" s="11">
        <v>0</v>
      </c>
      <c r="E34" s="142">
        <v>0</v>
      </c>
      <c r="F34" s="149">
        <v>28708.7</v>
      </c>
      <c r="G34" s="11">
        <v>28981.04</v>
      </c>
      <c r="H34" s="11">
        <v>0</v>
      </c>
      <c r="I34" s="11">
        <v>0</v>
      </c>
      <c r="J34" s="149">
        <v>0</v>
      </c>
      <c r="K34" s="11">
        <v>0</v>
      </c>
      <c r="L34" s="11">
        <v>0</v>
      </c>
      <c r="M34" s="142">
        <v>0</v>
      </c>
      <c r="N34" s="11">
        <v>357.4</v>
      </c>
      <c r="O34" s="11">
        <v>196.54</v>
      </c>
      <c r="P34" s="11">
        <v>19.1</v>
      </c>
      <c r="Q34" s="11">
        <v>0</v>
      </c>
      <c r="R34" s="124" t="s">
        <v>127</v>
      </c>
      <c r="S34" s="11">
        <v>11657.3</v>
      </c>
      <c r="T34" s="11">
        <v>6440.55</v>
      </c>
      <c r="U34" s="11">
        <v>400</v>
      </c>
      <c r="V34" s="142">
        <v>192.5</v>
      </c>
      <c r="W34" s="11">
        <v>1888.6</v>
      </c>
      <c r="X34" s="11">
        <v>966.38</v>
      </c>
      <c r="Y34" s="11">
        <v>0</v>
      </c>
      <c r="Z34" s="142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4" t="s">
        <v>128</v>
      </c>
      <c r="B35" s="11">
        <v>228972.6</v>
      </c>
      <c r="C35" s="11">
        <v>278863.49</v>
      </c>
      <c r="D35" s="11">
        <v>0</v>
      </c>
      <c r="E35" s="142">
        <v>57.6</v>
      </c>
      <c r="F35" s="149">
        <v>2236.9</v>
      </c>
      <c r="G35" s="11">
        <v>2569.76</v>
      </c>
      <c r="H35" s="11">
        <v>0</v>
      </c>
      <c r="I35" s="11">
        <v>0</v>
      </c>
      <c r="J35" s="149">
        <v>0</v>
      </c>
      <c r="K35" s="11">
        <v>0</v>
      </c>
      <c r="L35" s="11">
        <v>0</v>
      </c>
      <c r="M35" s="142">
        <v>0</v>
      </c>
      <c r="N35" s="11">
        <v>412.7</v>
      </c>
      <c r="O35" s="11">
        <v>1006.92</v>
      </c>
      <c r="P35" s="11">
        <v>0</v>
      </c>
      <c r="Q35" s="11">
        <v>0</v>
      </c>
      <c r="R35" s="124" t="s">
        <v>128</v>
      </c>
      <c r="S35" s="11">
        <v>69206.5</v>
      </c>
      <c r="T35" s="11">
        <v>38876.41</v>
      </c>
      <c r="U35" s="11">
        <v>2517.2</v>
      </c>
      <c r="V35" s="142">
        <v>1211.83</v>
      </c>
      <c r="W35" s="11">
        <v>3107.1</v>
      </c>
      <c r="X35" s="11">
        <v>1325.34</v>
      </c>
      <c r="Y35" s="11">
        <v>566.5</v>
      </c>
      <c r="Z35" s="142">
        <v>177.5</v>
      </c>
      <c r="AA35" s="11">
        <v>31.1</v>
      </c>
      <c r="AB35" s="11">
        <v>82.33</v>
      </c>
      <c r="AC35" s="11">
        <v>31.1</v>
      </c>
      <c r="AD35" s="11">
        <v>50.63</v>
      </c>
    </row>
    <row r="36" spans="1:30" ht="12.75">
      <c r="A36" s="124" t="s">
        <v>129</v>
      </c>
      <c r="B36" s="11">
        <v>137197.9</v>
      </c>
      <c r="C36" s="11">
        <v>131216.66</v>
      </c>
      <c r="D36" s="11">
        <v>0</v>
      </c>
      <c r="E36" s="142">
        <v>0</v>
      </c>
      <c r="F36" s="149">
        <v>33567.7</v>
      </c>
      <c r="G36" s="11">
        <v>33580.42</v>
      </c>
      <c r="H36" s="11">
        <v>0</v>
      </c>
      <c r="I36" s="11">
        <v>0</v>
      </c>
      <c r="J36" s="149">
        <v>0</v>
      </c>
      <c r="K36" s="11">
        <v>0</v>
      </c>
      <c r="L36" s="11">
        <v>0</v>
      </c>
      <c r="M36" s="142">
        <v>0</v>
      </c>
      <c r="N36" s="11">
        <v>1033.9</v>
      </c>
      <c r="O36" s="11">
        <v>677.19</v>
      </c>
      <c r="P36" s="11">
        <v>0</v>
      </c>
      <c r="Q36" s="11">
        <v>0</v>
      </c>
      <c r="R36" s="124" t="s">
        <v>129</v>
      </c>
      <c r="S36" s="11">
        <v>14670</v>
      </c>
      <c r="T36" s="11">
        <v>8852.45</v>
      </c>
      <c r="U36" s="11">
        <v>2165.5</v>
      </c>
      <c r="V36" s="142">
        <v>1319.2</v>
      </c>
      <c r="W36" s="11">
        <v>1481.7</v>
      </c>
      <c r="X36" s="11">
        <v>381.24</v>
      </c>
      <c r="Y36" s="11">
        <v>532</v>
      </c>
      <c r="Z36" s="142">
        <v>128.6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4" t="s">
        <v>130</v>
      </c>
      <c r="B37" s="11">
        <v>89048.6</v>
      </c>
      <c r="C37" s="11">
        <v>99316.38</v>
      </c>
      <c r="D37" s="11">
        <v>504.7</v>
      </c>
      <c r="E37" s="142">
        <v>486.5</v>
      </c>
      <c r="F37" s="149">
        <v>73639</v>
      </c>
      <c r="G37" s="11">
        <v>77540.34</v>
      </c>
      <c r="H37" s="11">
        <v>0</v>
      </c>
      <c r="I37" s="11">
        <v>0</v>
      </c>
      <c r="J37" s="149">
        <v>220.6</v>
      </c>
      <c r="K37" s="11">
        <v>14.41</v>
      </c>
      <c r="L37" s="11">
        <v>0</v>
      </c>
      <c r="M37" s="142">
        <v>0</v>
      </c>
      <c r="N37" s="11">
        <v>1559.9</v>
      </c>
      <c r="O37" s="11">
        <v>1469.8</v>
      </c>
      <c r="P37" s="11">
        <v>0</v>
      </c>
      <c r="Q37" s="11">
        <v>0</v>
      </c>
      <c r="R37" s="124" t="s">
        <v>130</v>
      </c>
      <c r="S37" s="11">
        <v>8871.5</v>
      </c>
      <c r="T37" s="11">
        <v>6672.18</v>
      </c>
      <c r="U37" s="11">
        <v>0</v>
      </c>
      <c r="V37" s="142">
        <v>4.1</v>
      </c>
      <c r="W37" s="11">
        <v>403.4</v>
      </c>
      <c r="X37" s="11">
        <v>173.92</v>
      </c>
      <c r="Y37" s="11">
        <v>0</v>
      </c>
      <c r="Z37" s="142">
        <v>0</v>
      </c>
      <c r="AA37" s="11">
        <v>1.1</v>
      </c>
      <c r="AB37" s="11">
        <v>0</v>
      </c>
      <c r="AC37" s="11">
        <v>0</v>
      </c>
      <c r="AD37" s="11">
        <v>0</v>
      </c>
    </row>
    <row r="38" spans="1:30" ht="12.75">
      <c r="A38" s="124" t="s">
        <v>131</v>
      </c>
      <c r="B38" s="11">
        <v>114927.1</v>
      </c>
      <c r="C38" s="11">
        <v>125742.45</v>
      </c>
      <c r="D38" s="11">
        <v>886.2</v>
      </c>
      <c r="E38" s="142">
        <v>0</v>
      </c>
      <c r="F38" s="149">
        <v>23478</v>
      </c>
      <c r="G38" s="11">
        <v>24981.8</v>
      </c>
      <c r="H38" s="11">
        <v>4.5</v>
      </c>
      <c r="I38" s="11">
        <v>0</v>
      </c>
      <c r="J38" s="149">
        <v>223.4</v>
      </c>
      <c r="K38" s="11">
        <v>85.18</v>
      </c>
      <c r="L38" s="11">
        <v>12.8</v>
      </c>
      <c r="M38" s="142">
        <v>24.5</v>
      </c>
      <c r="N38" s="11">
        <v>172.1</v>
      </c>
      <c r="O38" s="11">
        <v>32.05</v>
      </c>
      <c r="P38" s="11">
        <v>27.4</v>
      </c>
      <c r="Q38" s="11">
        <v>0</v>
      </c>
      <c r="R38" s="124" t="s">
        <v>131</v>
      </c>
      <c r="S38" s="11">
        <v>19107.8</v>
      </c>
      <c r="T38" s="11">
        <v>10616.14</v>
      </c>
      <c r="U38" s="11">
        <v>233.5</v>
      </c>
      <c r="V38" s="142">
        <v>112.09</v>
      </c>
      <c r="W38" s="11">
        <v>1551.6</v>
      </c>
      <c r="X38" s="11">
        <v>963.19</v>
      </c>
      <c r="Y38" s="11">
        <v>92.6</v>
      </c>
      <c r="Z38" s="142">
        <v>0</v>
      </c>
      <c r="AA38" s="11">
        <v>11.4</v>
      </c>
      <c r="AB38" s="11">
        <v>0</v>
      </c>
      <c r="AC38" s="11">
        <v>0</v>
      </c>
      <c r="AD38" s="11">
        <v>0</v>
      </c>
    </row>
    <row r="39" spans="1:30" ht="12.75">
      <c r="A39" s="124" t="s">
        <v>132</v>
      </c>
      <c r="B39" s="11">
        <v>110071.9</v>
      </c>
      <c r="C39" s="11">
        <v>113463.63</v>
      </c>
      <c r="D39" s="11">
        <v>0</v>
      </c>
      <c r="E39" s="142">
        <v>0</v>
      </c>
      <c r="F39" s="149">
        <v>22749.2</v>
      </c>
      <c r="G39" s="11">
        <v>20043.14</v>
      </c>
      <c r="H39" s="11">
        <v>0</v>
      </c>
      <c r="I39" s="11">
        <v>0</v>
      </c>
      <c r="J39" s="149">
        <v>423</v>
      </c>
      <c r="K39" s="11">
        <v>247.45</v>
      </c>
      <c r="L39" s="11">
        <v>0</v>
      </c>
      <c r="M39" s="142">
        <v>0</v>
      </c>
      <c r="N39" s="11">
        <v>1084.7</v>
      </c>
      <c r="O39" s="11">
        <v>608.4</v>
      </c>
      <c r="P39" s="11">
        <v>17.7</v>
      </c>
      <c r="Q39" s="11">
        <v>0</v>
      </c>
      <c r="R39" s="124" t="s">
        <v>132</v>
      </c>
      <c r="S39" s="11">
        <v>22456.7</v>
      </c>
      <c r="T39" s="11">
        <v>12541.83</v>
      </c>
      <c r="U39" s="11">
        <v>1861</v>
      </c>
      <c r="V39" s="142">
        <v>692.61</v>
      </c>
      <c r="W39" s="11">
        <v>1895.1</v>
      </c>
      <c r="X39" s="11">
        <v>545.09</v>
      </c>
      <c r="Y39" s="11">
        <v>58.1</v>
      </c>
      <c r="Z39" s="142">
        <v>0</v>
      </c>
      <c r="AA39" s="11">
        <v>0</v>
      </c>
      <c r="AB39" s="11">
        <v>21.04</v>
      </c>
      <c r="AC39" s="11">
        <v>0</v>
      </c>
      <c r="AD39" s="11">
        <v>0</v>
      </c>
    </row>
    <row r="40" spans="1:39" s="72" customFormat="1" ht="12.75">
      <c r="A40" s="162" t="s">
        <v>103</v>
      </c>
      <c r="B40" s="163">
        <f aca="true" t="shared" si="9" ref="B40:Q40">SUM(B34:B39)</f>
        <v>826021.2</v>
      </c>
      <c r="C40" s="163">
        <f t="shared" si="9"/>
        <v>885901.1</v>
      </c>
      <c r="D40" s="163">
        <f t="shared" si="9"/>
        <v>1390.9</v>
      </c>
      <c r="E40" s="163">
        <f t="shared" si="9"/>
        <v>544.1</v>
      </c>
      <c r="F40" s="163">
        <f t="shared" si="9"/>
        <v>184379.5</v>
      </c>
      <c r="G40" s="163">
        <f t="shared" si="9"/>
        <v>187696.5</v>
      </c>
      <c r="H40" s="163">
        <f t="shared" si="9"/>
        <v>4.5</v>
      </c>
      <c r="I40" s="163">
        <f t="shared" si="9"/>
        <v>0</v>
      </c>
      <c r="J40" s="163">
        <f t="shared" si="9"/>
        <v>867</v>
      </c>
      <c r="K40" s="163">
        <f t="shared" si="9"/>
        <v>347.03999999999996</v>
      </c>
      <c r="L40" s="163">
        <f t="shared" si="9"/>
        <v>12.8</v>
      </c>
      <c r="M40" s="163">
        <f t="shared" si="9"/>
        <v>24.5</v>
      </c>
      <c r="N40" s="163">
        <f t="shared" si="9"/>
        <v>4620.7</v>
      </c>
      <c r="O40" s="163">
        <f t="shared" si="9"/>
        <v>3990.9</v>
      </c>
      <c r="P40" s="163">
        <f t="shared" si="9"/>
        <v>64.2</v>
      </c>
      <c r="Q40" s="163">
        <f t="shared" si="9"/>
        <v>0</v>
      </c>
      <c r="R40" s="162" t="s">
        <v>103</v>
      </c>
      <c r="S40" s="163">
        <f>SUM(S34:S39)</f>
        <v>145969.80000000002</v>
      </c>
      <c r="T40" s="163">
        <f>SUM(T34:T39)</f>
        <v>83999.56000000001</v>
      </c>
      <c r="U40" s="163">
        <f aca="true" t="shared" si="10" ref="U40:AD40">SUM(U34:U39)</f>
        <v>7177.2</v>
      </c>
      <c r="V40" s="163">
        <f t="shared" si="10"/>
        <v>3532.33</v>
      </c>
      <c r="W40" s="163">
        <f t="shared" si="10"/>
        <v>10327.5</v>
      </c>
      <c r="X40" s="163">
        <f t="shared" si="10"/>
        <v>4355.16</v>
      </c>
      <c r="Y40" s="163">
        <f t="shared" si="10"/>
        <v>1249.1999999999998</v>
      </c>
      <c r="Z40" s="163">
        <f t="shared" si="10"/>
        <v>306.1</v>
      </c>
      <c r="AA40" s="163">
        <f t="shared" si="10"/>
        <v>43.6</v>
      </c>
      <c r="AB40" s="163">
        <f t="shared" si="10"/>
        <v>103.37</v>
      </c>
      <c r="AC40" s="163">
        <f t="shared" si="10"/>
        <v>31.1</v>
      </c>
      <c r="AD40" s="163">
        <f t="shared" si="10"/>
        <v>50.63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v>58617.9</v>
      </c>
      <c r="C42" s="11">
        <v>69064.2</v>
      </c>
      <c r="D42" s="11">
        <v>0</v>
      </c>
      <c r="E42" s="142">
        <v>0</v>
      </c>
      <c r="F42" s="149">
        <v>926.2</v>
      </c>
      <c r="G42" s="11">
        <v>543.1</v>
      </c>
      <c r="H42" s="11">
        <v>0</v>
      </c>
      <c r="I42" s="11">
        <v>0</v>
      </c>
      <c r="J42" s="149">
        <v>0</v>
      </c>
      <c r="K42" s="11">
        <v>0</v>
      </c>
      <c r="L42" s="11">
        <v>0</v>
      </c>
      <c r="M42" s="142">
        <v>0</v>
      </c>
      <c r="N42" s="11">
        <v>158.5</v>
      </c>
      <c r="O42" s="11">
        <v>0</v>
      </c>
      <c r="P42" s="11">
        <v>158.5</v>
      </c>
      <c r="Q42" s="11">
        <v>0</v>
      </c>
      <c r="R42" s="124" t="s">
        <v>134</v>
      </c>
      <c r="S42" s="11">
        <v>21335.9</v>
      </c>
      <c r="T42" s="11">
        <v>11210.7</v>
      </c>
      <c r="U42" s="11">
        <v>1318.7</v>
      </c>
      <c r="V42" s="142">
        <v>829.5</v>
      </c>
      <c r="W42" s="11">
        <v>19477.4</v>
      </c>
      <c r="X42" s="11">
        <v>13349.3</v>
      </c>
      <c r="Y42" s="11">
        <v>179.7</v>
      </c>
      <c r="Z42" s="142">
        <v>100.6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4" t="s">
        <v>135</v>
      </c>
      <c r="B43" s="11">
        <v>5019.6</v>
      </c>
      <c r="C43" s="11">
        <v>6012.24</v>
      </c>
      <c r="D43" s="11">
        <v>0</v>
      </c>
      <c r="E43" s="142">
        <v>0</v>
      </c>
      <c r="F43" s="149">
        <v>0</v>
      </c>
      <c r="G43" s="11">
        <v>0</v>
      </c>
      <c r="H43" s="11">
        <v>0</v>
      </c>
      <c r="I43" s="11">
        <v>0</v>
      </c>
      <c r="J43" s="149">
        <v>0</v>
      </c>
      <c r="K43" s="11">
        <v>0</v>
      </c>
      <c r="L43" s="11">
        <v>0</v>
      </c>
      <c r="M43" s="142">
        <v>0</v>
      </c>
      <c r="N43" s="11">
        <v>0</v>
      </c>
      <c r="O43" s="11">
        <v>0</v>
      </c>
      <c r="P43" s="11">
        <v>0</v>
      </c>
      <c r="Q43" s="11">
        <v>0</v>
      </c>
      <c r="R43" s="124" t="s">
        <v>135</v>
      </c>
      <c r="S43" s="11">
        <v>697.4</v>
      </c>
      <c r="T43" s="11">
        <v>445.9</v>
      </c>
      <c r="U43" s="11">
        <v>0</v>
      </c>
      <c r="V43" s="142">
        <v>0</v>
      </c>
      <c r="W43" s="11">
        <v>320.6</v>
      </c>
      <c r="X43" s="11">
        <v>74.1</v>
      </c>
      <c r="Y43" s="11">
        <v>0</v>
      </c>
      <c r="Z43" s="142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4" t="s">
        <v>136</v>
      </c>
      <c r="B44" s="11">
        <v>53101.1</v>
      </c>
      <c r="C44" s="11">
        <v>70324.26</v>
      </c>
      <c r="D44" s="11">
        <v>0</v>
      </c>
      <c r="E44" s="142">
        <v>0</v>
      </c>
      <c r="F44" s="149">
        <v>2215.4</v>
      </c>
      <c r="G44" s="11">
        <v>2631.22</v>
      </c>
      <c r="H44" s="11">
        <v>0</v>
      </c>
      <c r="I44" s="11">
        <v>0</v>
      </c>
      <c r="J44" s="149">
        <v>0</v>
      </c>
      <c r="K44" s="11">
        <v>0</v>
      </c>
      <c r="L44" s="11">
        <v>0</v>
      </c>
      <c r="M44" s="142">
        <v>0</v>
      </c>
      <c r="N44" s="11">
        <v>0</v>
      </c>
      <c r="O44" s="11">
        <v>18.6</v>
      </c>
      <c r="P44" s="11">
        <v>0</v>
      </c>
      <c r="Q44" s="11">
        <v>0</v>
      </c>
      <c r="R44" s="124" t="s">
        <v>136</v>
      </c>
      <c r="S44" s="11">
        <v>14019.4</v>
      </c>
      <c r="T44" s="11">
        <v>8934.36</v>
      </c>
      <c r="U44" s="11">
        <v>0</v>
      </c>
      <c r="V44" s="142">
        <v>0</v>
      </c>
      <c r="W44" s="11">
        <v>1815.4</v>
      </c>
      <c r="X44" s="11">
        <v>546.79</v>
      </c>
      <c r="Y44" s="11">
        <v>0</v>
      </c>
      <c r="Z44" s="142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2" customFormat="1" ht="12.75">
      <c r="A45" s="162" t="s">
        <v>103</v>
      </c>
      <c r="B45" s="163">
        <f aca="true" t="shared" si="11" ref="B45:Q45">SUM(B42:B44)</f>
        <v>116738.6</v>
      </c>
      <c r="C45" s="163">
        <f t="shared" si="11"/>
        <v>145400.7</v>
      </c>
      <c r="D45" s="163">
        <f t="shared" si="11"/>
        <v>0</v>
      </c>
      <c r="E45" s="163">
        <f t="shared" si="11"/>
        <v>0</v>
      </c>
      <c r="F45" s="163">
        <f t="shared" si="11"/>
        <v>3141.6000000000004</v>
      </c>
      <c r="G45" s="163">
        <f t="shared" si="11"/>
        <v>3174.3199999999997</v>
      </c>
      <c r="H45" s="163">
        <f t="shared" si="11"/>
        <v>0</v>
      </c>
      <c r="I45" s="163">
        <f t="shared" si="11"/>
        <v>0</v>
      </c>
      <c r="J45" s="163">
        <f t="shared" si="11"/>
        <v>0</v>
      </c>
      <c r="K45" s="163">
        <f t="shared" si="11"/>
        <v>0</v>
      </c>
      <c r="L45" s="163">
        <f t="shared" si="11"/>
        <v>0</v>
      </c>
      <c r="M45" s="163">
        <f t="shared" si="11"/>
        <v>0</v>
      </c>
      <c r="N45" s="163">
        <f t="shared" si="11"/>
        <v>158.5</v>
      </c>
      <c r="O45" s="163">
        <f t="shared" si="11"/>
        <v>18.6</v>
      </c>
      <c r="P45" s="163">
        <f t="shared" si="11"/>
        <v>158.5</v>
      </c>
      <c r="Q45" s="163">
        <f t="shared" si="11"/>
        <v>0</v>
      </c>
      <c r="R45" s="162" t="s">
        <v>103</v>
      </c>
      <c r="S45" s="163">
        <f>SUM(S42:S44)</f>
        <v>36052.700000000004</v>
      </c>
      <c r="T45" s="163">
        <f>SUM(T42:T44)</f>
        <v>20590.96</v>
      </c>
      <c r="U45" s="163">
        <f aca="true" t="shared" si="12" ref="U45:AD45">SUM(U42:U44)</f>
        <v>1318.7</v>
      </c>
      <c r="V45" s="163">
        <f t="shared" si="12"/>
        <v>829.5</v>
      </c>
      <c r="W45" s="163">
        <f t="shared" si="12"/>
        <v>21613.4</v>
      </c>
      <c r="X45" s="163">
        <f t="shared" si="12"/>
        <v>13970.189999999999</v>
      </c>
      <c r="Y45" s="163">
        <f t="shared" si="12"/>
        <v>179.7</v>
      </c>
      <c r="Z45" s="163">
        <f t="shared" si="12"/>
        <v>100.6</v>
      </c>
      <c r="AA45" s="163">
        <f t="shared" si="12"/>
        <v>0</v>
      </c>
      <c r="AB45" s="163">
        <f t="shared" si="12"/>
        <v>0</v>
      </c>
      <c r="AC45" s="163">
        <f t="shared" si="12"/>
        <v>0</v>
      </c>
      <c r="AD45" s="163">
        <f t="shared" si="12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v>195373</v>
      </c>
      <c r="C47" s="11">
        <v>200836.08</v>
      </c>
      <c r="D47" s="11">
        <v>0</v>
      </c>
      <c r="E47" s="142">
        <v>0</v>
      </c>
      <c r="F47" s="149">
        <v>21379.3</v>
      </c>
      <c r="G47" s="11">
        <v>23719.9</v>
      </c>
      <c r="H47" s="11">
        <v>0</v>
      </c>
      <c r="I47" s="11">
        <v>0</v>
      </c>
      <c r="J47" s="149">
        <v>7607.5</v>
      </c>
      <c r="K47" s="11">
        <v>8834.3</v>
      </c>
      <c r="L47" s="11">
        <v>343.3</v>
      </c>
      <c r="M47" s="142">
        <v>339.9</v>
      </c>
      <c r="N47" s="11">
        <v>179.7</v>
      </c>
      <c r="O47" s="11">
        <v>162.1</v>
      </c>
      <c r="P47" s="11">
        <v>58.7</v>
      </c>
      <c r="Q47" s="11">
        <v>13.2</v>
      </c>
      <c r="R47" s="124" t="s">
        <v>138</v>
      </c>
      <c r="S47" s="11">
        <v>11090</v>
      </c>
      <c r="T47" s="11">
        <v>8312.9</v>
      </c>
      <c r="U47" s="11">
        <v>754</v>
      </c>
      <c r="V47" s="142">
        <v>482.7</v>
      </c>
      <c r="W47" s="11">
        <v>813.8</v>
      </c>
      <c r="X47" s="11">
        <v>504</v>
      </c>
      <c r="Y47" s="11">
        <v>97.9</v>
      </c>
      <c r="Z47" s="142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4" t="s">
        <v>139</v>
      </c>
      <c r="B48" s="11">
        <v>72407.1</v>
      </c>
      <c r="C48" s="11">
        <v>70204.7</v>
      </c>
      <c r="D48" s="11">
        <v>0</v>
      </c>
      <c r="E48" s="142">
        <v>0</v>
      </c>
      <c r="F48" s="149">
        <v>8150</v>
      </c>
      <c r="G48" s="11">
        <v>9449.67</v>
      </c>
      <c r="H48" s="11">
        <v>0</v>
      </c>
      <c r="I48" s="11">
        <v>0</v>
      </c>
      <c r="J48" s="149">
        <v>101.5</v>
      </c>
      <c r="K48" s="11">
        <v>0</v>
      </c>
      <c r="L48" s="11">
        <v>0</v>
      </c>
      <c r="M48" s="142">
        <v>0</v>
      </c>
      <c r="N48" s="11">
        <v>37.8</v>
      </c>
      <c r="O48" s="11">
        <v>0</v>
      </c>
      <c r="P48" s="11">
        <v>0</v>
      </c>
      <c r="Q48" s="11">
        <v>0</v>
      </c>
      <c r="R48" s="124" t="s">
        <v>139</v>
      </c>
      <c r="S48" s="11">
        <v>3524.6</v>
      </c>
      <c r="T48" s="11">
        <v>2335.78</v>
      </c>
      <c r="U48" s="11">
        <v>0</v>
      </c>
      <c r="V48" s="142">
        <v>0</v>
      </c>
      <c r="W48" s="11">
        <v>590.4</v>
      </c>
      <c r="X48" s="11">
        <v>202.59</v>
      </c>
      <c r="Y48" s="11">
        <v>0</v>
      </c>
      <c r="Z48" s="142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4" t="s">
        <v>140</v>
      </c>
      <c r="B49" s="11">
        <v>32486.7</v>
      </c>
      <c r="C49" s="11">
        <v>39849.32</v>
      </c>
      <c r="D49" s="11">
        <v>0</v>
      </c>
      <c r="E49" s="142">
        <v>0</v>
      </c>
      <c r="F49" s="149">
        <v>11880.4</v>
      </c>
      <c r="G49" s="11">
        <v>12142.1</v>
      </c>
      <c r="H49" s="11">
        <v>0</v>
      </c>
      <c r="I49" s="11">
        <v>0</v>
      </c>
      <c r="J49" s="149">
        <v>6685.7</v>
      </c>
      <c r="K49" s="11">
        <v>7887.8</v>
      </c>
      <c r="L49" s="11">
        <v>0</v>
      </c>
      <c r="M49" s="142">
        <v>0</v>
      </c>
      <c r="N49" s="11">
        <v>0</v>
      </c>
      <c r="O49" s="11">
        <v>0</v>
      </c>
      <c r="P49" s="11">
        <v>0</v>
      </c>
      <c r="Q49" s="11">
        <v>0</v>
      </c>
      <c r="R49" s="124" t="s">
        <v>140</v>
      </c>
      <c r="S49" s="11">
        <v>484.2</v>
      </c>
      <c r="T49" s="11">
        <v>465.4</v>
      </c>
      <c r="U49" s="11">
        <v>0</v>
      </c>
      <c r="V49" s="142">
        <v>0</v>
      </c>
      <c r="W49" s="11">
        <v>0</v>
      </c>
      <c r="X49" s="11">
        <v>28.4</v>
      </c>
      <c r="Y49" s="11">
        <v>0</v>
      </c>
      <c r="Z49" s="142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4" t="s">
        <v>141</v>
      </c>
      <c r="B50" s="11">
        <v>189150.5</v>
      </c>
      <c r="C50" s="11">
        <v>201439.9</v>
      </c>
      <c r="D50" s="11">
        <v>0</v>
      </c>
      <c r="E50" s="142">
        <v>0</v>
      </c>
      <c r="F50" s="149">
        <v>21163.9</v>
      </c>
      <c r="G50" s="11">
        <v>23708.22</v>
      </c>
      <c r="H50" s="11">
        <v>0</v>
      </c>
      <c r="I50" s="11">
        <v>0</v>
      </c>
      <c r="J50" s="149">
        <v>15.6</v>
      </c>
      <c r="K50" s="11">
        <v>175.8</v>
      </c>
      <c r="L50" s="11">
        <v>0</v>
      </c>
      <c r="M50" s="142">
        <v>0</v>
      </c>
      <c r="N50" s="11">
        <v>171.5</v>
      </c>
      <c r="O50" s="11">
        <v>96.5</v>
      </c>
      <c r="P50" s="11">
        <v>0</v>
      </c>
      <c r="Q50" s="11">
        <v>0</v>
      </c>
      <c r="R50" s="124" t="s">
        <v>141</v>
      </c>
      <c r="S50" s="11">
        <v>24927.4</v>
      </c>
      <c r="T50" s="11">
        <v>18534.2</v>
      </c>
      <c r="U50" s="11">
        <v>0</v>
      </c>
      <c r="V50" s="142">
        <v>87.4</v>
      </c>
      <c r="W50" s="11">
        <v>2601.2</v>
      </c>
      <c r="X50" s="11">
        <v>1916.67</v>
      </c>
      <c r="Y50" s="11">
        <v>0</v>
      </c>
      <c r="Z50" s="142">
        <v>0</v>
      </c>
      <c r="AA50" s="11">
        <v>53.5</v>
      </c>
      <c r="AB50" s="11">
        <v>0</v>
      </c>
      <c r="AC50" s="11">
        <v>0</v>
      </c>
      <c r="AD50" s="11">
        <v>0</v>
      </c>
    </row>
    <row r="51" spans="1:30" s="72" customFormat="1" ht="12.75">
      <c r="A51" s="162" t="s">
        <v>103</v>
      </c>
      <c r="B51" s="163">
        <f aca="true" t="shared" si="13" ref="B51:Q51">SUM(B47:B50)</f>
        <v>489417.3</v>
      </c>
      <c r="C51" s="163">
        <f t="shared" si="13"/>
        <v>512330</v>
      </c>
      <c r="D51" s="163">
        <f t="shared" si="13"/>
        <v>0</v>
      </c>
      <c r="E51" s="163">
        <f t="shared" si="13"/>
        <v>0</v>
      </c>
      <c r="F51" s="163">
        <f t="shared" si="13"/>
        <v>62573.6</v>
      </c>
      <c r="G51" s="163">
        <f t="shared" si="13"/>
        <v>69019.89</v>
      </c>
      <c r="H51" s="163">
        <f t="shared" si="13"/>
        <v>0</v>
      </c>
      <c r="I51" s="163">
        <f t="shared" si="13"/>
        <v>0</v>
      </c>
      <c r="J51" s="163">
        <f t="shared" si="13"/>
        <v>14410.300000000001</v>
      </c>
      <c r="K51" s="163">
        <f t="shared" si="13"/>
        <v>16897.899999999998</v>
      </c>
      <c r="L51" s="163">
        <f t="shared" si="13"/>
        <v>343.3</v>
      </c>
      <c r="M51" s="163">
        <f t="shared" si="13"/>
        <v>339.9</v>
      </c>
      <c r="N51" s="163">
        <f t="shared" si="13"/>
        <v>389</v>
      </c>
      <c r="O51" s="163">
        <f t="shared" si="13"/>
        <v>258.6</v>
      </c>
      <c r="P51" s="163">
        <f t="shared" si="13"/>
        <v>58.7</v>
      </c>
      <c r="Q51" s="163">
        <f t="shared" si="13"/>
        <v>13.2</v>
      </c>
      <c r="R51" s="162" t="s">
        <v>103</v>
      </c>
      <c r="S51" s="163">
        <f>SUM(S47:S50)</f>
        <v>40026.200000000004</v>
      </c>
      <c r="T51" s="163">
        <f>SUM(T47:T50)</f>
        <v>29648.28</v>
      </c>
      <c r="U51" s="163">
        <f aca="true" t="shared" si="14" ref="U51:AD51">SUM(U47:U50)</f>
        <v>754</v>
      </c>
      <c r="V51" s="163">
        <f t="shared" si="14"/>
        <v>570.1</v>
      </c>
      <c r="W51" s="163">
        <f t="shared" si="14"/>
        <v>4005.3999999999996</v>
      </c>
      <c r="X51" s="163">
        <f t="shared" si="14"/>
        <v>2651.66</v>
      </c>
      <c r="Y51" s="163">
        <f t="shared" si="14"/>
        <v>97.9</v>
      </c>
      <c r="Z51" s="163">
        <f t="shared" si="14"/>
        <v>0</v>
      </c>
      <c r="AA51" s="163">
        <f t="shared" si="14"/>
        <v>57.3</v>
      </c>
      <c r="AB51" s="163">
        <f t="shared" si="14"/>
        <v>0</v>
      </c>
      <c r="AC51" s="163">
        <f t="shared" si="14"/>
        <v>0</v>
      </c>
      <c r="AD51" s="163">
        <f t="shared" si="14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v>49555</v>
      </c>
      <c r="C53" s="11">
        <v>62736.82</v>
      </c>
      <c r="D53" s="11">
        <v>4042</v>
      </c>
      <c r="E53" s="142">
        <v>4915.4</v>
      </c>
      <c r="F53" s="149">
        <v>396.2</v>
      </c>
      <c r="G53" s="11">
        <v>425.17</v>
      </c>
      <c r="H53" s="11">
        <v>0</v>
      </c>
      <c r="I53" s="11">
        <v>0</v>
      </c>
      <c r="J53" s="149">
        <v>0</v>
      </c>
      <c r="K53" s="11">
        <v>0</v>
      </c>
      <c r="L53" s="11">
        <v>0</v>
      </c>
      <c r="M53" s="142">
        <v>0</v>
      </c>
      <c r="N53" s="11">
        <v>20</v>
      </c>
      <c r="O53" s="11">
        <v>37.2</v>
      </c>
      <c r="P53" s="11">
        <v>0</v>
      </c>
      <c r="Q53" s="11">
        <v>0</v>
      </c>
      <c r="R53" s="124" t="s">
        <v>143</v>
      </c>
      <c r="S53" s="11">
        <v>12764.9</v>
      </c>
      <c r="T53" s="11">
        <v>5763.46</v>
      </c>
      <c r="U53" s="11">
        <v>3005.9</v>
      </c>
      <c r="V53" s="142">
        <v>2681.38</v>
      </c>
      <c r="W53" s="11">
        <v>14356.9</v>
      </c>
      <c r="X53" s="11">
        <v>7617.75</v>
      </c>
      <c r="Y53" s="11">
        <v>849.1</v>
      </c>
      <c r="Z53" s="142">
        <v>612.4</v>
      </c>
      <c r="AA53" s="11">
        <v>46.5</v>
      </c>
      <c r="AB53" s="11">
        <v>65.4</v>
      </c>
      <c r="AC53" s="11">
        <v>46.5</v>
      </c>
      <c r="AD53" s="11">
        <v>65.4</v>
      </c>
    </row>
    <row r="54" spans="1:30" ht="12.75">
      <c r="A54" s="124" t="s">
        <v>144</v>
      </c>
      <c r="B54" s="11">
        <v>53124.8</v>
      </c>
      <c r="C54" s="11">
        <v>77803.03</v>
      </c>
      <c r="D54" s="11">
        <v>0</v>
      </c>
      <c r="E54" s="142">
        <v>0</v>
      </c>
      <c r="F54" s="149">
        <v>0</v>
      </c>
      <c r="G54" s="11">
        <v>23.8</v>
      </c>
      <c r="H54" s="11">
        <v>0</v>
      </c>
      <c r="I54" s="11">
        <v>0</v>
      </c>
      <c r="J54" s="149">
        <v>0</v>
      </c>
      <c r="K54" s="11">
        <v>0</v>
      </c>
      <c r="L54" s="11">
        <v>0</v>
      </c>
      <c r="M54" s="142">
        <v>0</v>
      </c>
      <c r="N54" s="11">
        <v>461.7</v>
      </c>
      <c r="O54" s="11">
        <v>259.9</v>
      </c>
      <c r="P54" s="11">
        <v>0</v>
      </c>
      <c r="Q54" s="11">
        <v>0</v>
      </c>
      <c r="R54" s="124" t="s">
        <v>144</v>
      </c>
      <c r="S54" s="11">
        <v>11521.3</v>
      </c>
      <c r="T54" s="11">
        <v>4956.2</v>
      </c>
      <c r="U54" s="11">
        <v>338</v>
      </c>
      <c r="V54" s="142">
        <v>51.9</v>
      </c>
      <c r="W54" s="11">
        <v>24116.7</v>
      </c>
      <c r="X54" s="11">
        <v>15955.3</v>
      </c>
      <c r="Y54" s="11">
        <v>287.9</v>
      </c>
      <c r="Z54" s="142">
        <v>212.8</v>
      </c>
      <c r="AA54" s="11">
        <v>0</v>
      </c>
      <c r="AB54" s="11">
        <v>0</v>
      </c>
      <c r="AC54" s="11">
        <v>0</v>
      </c>
      <c r="AD54" s="11">
        <v>0</v>
      </c>
    </row>
    <row r="55" spans="1:30" s="72" customFormat="1" ht="12.75">
      <c r="A55" s="162" t="s">
        <v>103</v>
      </c>
      <c r="B55" s="163">
        <f aca="true" t="shared" si="15" ref="B55:Q55">SUM(B53:B54)</f>
        <v>102679.8</v>
      </c>
      <c r="C55" s="163">
        <f t="shared" si="15"/>
        <v>140539.85</v>
      </c>
      <c r="D55" s="163">
        <f t="shared" si="15"/>
        <v>4042</v>
      </c>
      <c r="E55" s="163">
        <f t="shared" si="15"/>
        <v>4915.4</v>
      </c>
      <c r="F55" s="163">
        <f t="shared" si="15"/>
        <v>396.2</v>
      </c>
      <c r="G55" s="163">
        <f t="shared" si="15"/>
        <v>448.97</v>
      </c>
      <c r="H55" s="163">
        <f t="shared" si="15"/>
        <v>0</v>
      </c>
      <c r="I55" s="163">
        <f t="shared" si="15"/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 t="shared" si="15"/>
        <v>481.7</v>
      </c>
      <c r="O55" s="163">
        <f t="shared" si="15"/>
        <v>297.09999999999997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>SUM(S53:S54)</f>
        <v>24286.199999999997</v>
      </c>
      <c r="T55" s="163">
        <f>SUM(T53:T54)</f>
        <v>10719.66</v>
      </c>
      <c r="U55" s="163">
        <f aca="true" t="shared" si="16" ref="U55:AD55">SUM(U53:U54)</f>
        <v>3343.9</v>
      </c>
      <c r="V55" s="163">
        <f t="shared" si="16"/>
        <v>2733.28</v>
      </c>
      <c r="W55" s="163">
        <f t="shared" si="16"/>
        <v>38473.6</v>
      </c>
      <c r="X55" s="163">
        <f t="shared" si="16"/>
        <v>23573.05</v>
      </c>
      <c r="Y55" s="163">
        <f t="shared" si="16"/>
        <v>1137</v>
      </c>
      <c r="Z55" s="163">
        <f t="shared" si="16"/>
        <v>825.2</v>
      </c>
      <c r="AA55" s="163">
        <f t="shared" si="16"/>
        <v>46.5</v>
      </c>
      <c r="AB55" s="163">
        <f t="shared" si="16"/>
        <v>65.4</v>
      </c>
      <c r="AC55" s="163">
        <f t="shared" si="16"/>
        <v>46.5</v>
      </c>
      <c r="AD55" s="163">
        <f t="shared" si="16"/>
        <v>65.4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v>90977.1</v>
      </c>
      <c r="C57" s="11">
        <v>108856.38</v>
      </c>
      <c r="D57" s="11">
        <v>0</v>
      </c>
      <c r="E57" s="142">
        <v>0</v>
      </c>
      <c r="F57" s="149">
        <v>1776.2</v>
      </c>
      <c r="G57" s="11">
        <v>2908.89</v>
      </c>
      <c r="H57" s="11">
        <v>0</v>
      </c>
      <c r="I57" s="11">
        <v>0</v>
      </c>
      <c r="J57" s="149">
        <v>3.3</v>
      </c>
      <c r="K57" s="11">
        <v>35.43</v>
      </c>
      <c r="L57" s="11">
        <v>0</v>
      </c>
      <c r="M57" s="142">
        <v>0</v>
      </c>
      <c r="N57" s="11">
        <v>263.9</v>
      </c>
      <c r="O57" s="11">
        <v>116.8</v>
      </c>
      <c r="P57" s="11">
        <v>0</v>
      </c>
      <c r="Q57" s="11">
        <v>0</v>
      </c>
      <c r="R57" s="124" t="s">
        <v>146</v>
      </c>
      <c r="S57" s="11">
        <v>3029.7</v>
      </c>
      <c r="T57" s="11">
        <v>2765.24</v>
      </c>
      <c r="U57" s="11">
        <v>314</v>
      </c>
      <c r="V57" s="142">
        <v>225.7</v>
      </c>
      <c r="W57" s="11">
        <v>290.8</v>
      </c>
      <c r="X57" s="11">
        <v>126.1</v>
      </c>
      <c r="Y57" s="11">
        <v>0</v>
      </c>
      <c r="Z57" s="142">
        <v>0</v>
      </c>
      <c r="AA57" s="11">
        <v>7</v>
      </c>
      <c r="AB57" s="11">
        <v>0</v>
      </c>
      <c r="AC57" s="11">
        <v>0</v>
      </c>
      <c r="AD57" s="11">
        <v>0</v>
      </c>
    </row>
    <row r="58" spans="1:30" ht="12.75">
      <c r="A58" s="124" t="s">
        <v>147</v>
      </c>
      <c r="B58" s="11">
        <v>119859.8</v>
      </c>
      <c r="C58" s="11">
        <v>123581.36</v>
      </c>
      <c r="D58" s="11">
        <v>0</v>
      </c>
      <c r="E58" s="142">
        <v>0</v>
      </c>
      <c r="F58" s="149">
        <v>2565.7</v>
      </c>
      <c r="G58" s="11">
        <v>2396.1</v>
      </c>
      <c r="H58" s="11">
        <v>0</v>
      </c>
      <c r="I58" s="11">
        <v>0</v>
      </c>
      <c r="J58" s="149">
        <v>9.9</v>
      </c>
      <c r="K58" s="11">
        <v>0</v>
      </c>
      <c r="L58" s="11">
        <v>0</v>
      </c>
      <c r="M58" s="142">
        <v>0</v>
      </c>
      <c r="N58" s="11">
        <v>0</v>
      </c>
      <c r="O58" s="11">
        <v>37.1</v>
      </c>
      <c r="P58" s="11">
        <v>0</v>
      </c>
      <c r="Q58" s="11">
        <v>0</v>
      </c>
      <c r="R58" s="124" t="s">
        <v>147</v>
      </c>
      <c r="S58" s="11">
        <v>2653.5</v>
      </c>
      <c r="T58" s="11">
        <v>2013.81</v>
      </c>
      <c r="U58" s="11">
        <v>73</v>
      </c>
      <c r="V58" s="142">
        <v>0</v>
      </c>
      <c r="W58" s="11">
        <v>1166.8</v>
      </c>
      <c r="X58" s="11">
        <v>649.87</v>
      </c>
      <c r="Y58" s="11">
        <v>0</v>
      </c>
      <c r="Z58" s="142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4" t="s">
        <v>148</v>
      </c>
      <c r="B59" s="11">
        <v>218856.5</v>
      </c>
      <c r="C59" s="11">
        <v>249284.49</v>
      </c>
      <c r="D59" s="11">
        <v>0</v>
      </c>
      <c r="E59" s="142">
        <v>0</v>
      </c>
      <c r="F59" s="149">
        <v>1978.6</v>
      </c>
      <c r="G59" s="11">
        <v>2330.1</v>
      </c>
      <c r="H59" s="11">
        <v>0</v>
      </c>
      <c r="I59" s="11">
        <v>0</v>
      </c>
      <c r="J59" s="149">
        <v>0</v>
      </c>
      <c r="K59" s="11">
        <v>0</v>
      </c>
      <c r="L59" s="11">
        <v>0</v>
      </c>
      <c r="M59" s="142">
        <v>0</v>
      </c>
      <c r="N59" s="11">
        <v>0</v>
      </c>
      <c r="O59" s="11">
        <v>40.4</v>
      </c>
      <c r="P59" s="11">
        <v>0</v>
      </c>
      <c r="Q59" s="11">
        <v>0</v>
      </c>
      <c r="R59" s="124" t="s">
        <v>148</v>
      </c>
      <c r="S59" s="11">
        <v>3326</v>
      </c>
      <c r="T59" s="11">
        <v>2025.5</v>
      </c>
      <c r="U59" s="11">
        <v>0</v>
      </c>
      <c r="V59" s="142">
        <v>0</v>
      </c>
      <c r="W59" s="11">
        <v>468</v>
      </c>
      <c r="X59" s="11">
        <v>194.2</v>
      </c>
      <c r="Y59" s="11">
        <v>0</v>
      </c>
      <c r="Z59" s="142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2" t="s">
        <v>149</v>
      </c>
      <c r="B60" s="11">
        <v>23355.2</v>
      </c>
      <c r="C60" s="11">
        <v>25744.92</v>
      </c>
      <c r="D60" s="11">
        <v>0</v>
      </c>
      <c r="E60" s="142">
        <v>0</v>
      </c>
      <c r="F60" s="149">
        <v>483.3</v>
      </c>
      <c r="G60" s="11">
        <v>814.25</v>
      </c>
      <c r="H60" s="11">
        <v>0</v>
      </c>
      <c r="I60" s="11">
        <v>0</v>
      </c>
      <c r="J60" s="149">
        <v>0</v>
      </c>
      <c r="K60" s="11">
        <v>50.8</v>
      </c>
      <c r="L60" s="11">
        <v>0</v>
      </c>
      <c r="M60" s="142">
        <v>0</v>
      </c>
      <c r="N60" s="11">
        <v>0</v>
      </c>
      <c r="O60" s="11">
        <v>0</v>
      </c>
      <c r="P60" s="11">
        <v>0</v>
      </c>
      <c r="Q60" s="11">
        <v>0</v>
      </c>
      <c r="R60" s="172" t="s">
        <v>149</v>
      </c>
      <c r="S60" s="11">
        <v>53</v>
      </c>
      <c r="T60" s="11">
        <v>226.13</v>
      </c>
      <c r="U60" s="11">
        <v>0</v>
      </c>
      <c r="V60" s="142">
        <v>0</v>
      </c>
      <c r="W60" s="11">
        <v>118.1</v>
      </c>
      <c r="X60" s="11">
        <v>145.29</v>
      </c>
      <c r="Y60" s="11">
        <v>0</v>
      </c>
      <c r="Z60" s="142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2" customFormat="1" ht="12.75">
      <c r="A61" s="175" t="s">
        <v>103</v>
      </c>
      <c r="B61" s="163">
        <f aca="true" t="shared" si="17" ref="B61:Q61">SUM(B57:B60)</f>
        <v>453048.60000000003</v>
      </c>
      <c r="C61" s="163">
        <f t="shared" si="17"/>
        <v>507467.14999999997</v>
      </c>
      <c r="D61" s="163">
        <f t="shared" si="17"/>
        <v>0</v>
      </c>
      <c r="E61" s="163">
        <f t="shared" si="17"/>
        <v>0</v>
      </c>
      <c r="F61" s="163">
        <f t="shared" si="17"/>
        <v>6803.8</v>
      </c>
      <c r="G61" s="163">
        <f t="shared" si="17"/>
        <v>8449.34</v>
      </c>
      <c r="H61" s="163">
        <f t="shared" si="17"/>
        <v>0</v>
      </c>
      <c r="I61" s="163">
        <f t="shared" si="17"/>
        <v>0</v>
      </c>
      <c r="J61" s="163">
        <f t="shared" si="17"/>
        <v>13.2</v>
      </c>
      <c r="K61" s="163">
        <f t="shared" si="17"/>
        <v>86.22999999999999</v>
      </c>
      <c r="L61" s="163">
        <f t="shared" si="17"/>
        <v>0</v>
      </c>
      <c r="M61" s="163">
        <f t="shared" si="17"/>
        <v>0</v>
      </c>
      <c r="N61" s="163">
        <f t="shared" si="17"/>
        <v>263.9</v>
      </c>
      <c r="O61" s="163">
        <f t="shared" si="17"/>
        <v>194.3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>SUM(S57:S60)</f>
        <v>9062.2</v>
      </c>
      <c r="T61" s="163">
        <f>SUM(T57:T60)</f>
        <v>7030.679999999999</v>
      </c>
      <c r="U61" s="163">
        <f aca="true" t="shared" si="18" ref="U61:AD61">SUM(U57:U60)</f>
        <v>387</v>
      </c>
      <c r="V61" s="163">
        <f t="shared" si="18"/>
        <v>225.7</v>
      </c>
      <c r="W61" s="163">
        <f t="shared" si="18"/>
        <v>2043.6999999999998</v>
      </c>
      <c r="X61" s="163">
        <f t="shared" si="18"/>
        <v>1115.46</v>
      </c>
      <c r="Y61" s="163">
        <f t="shared" si="18"/>
        <v>0</v>
      </c>
      <c r="Z61" s="163">
        <f t="shared" si="18"/>
        <v>0</v>
      </c>
      <c r="AA61" s="163">
        <f t="shared" si="18"/>
        <v>7</v>
      </c>
      <c r="AB61" s="163">
        <f t="shared" si="18"/>
        <v>0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v>6935.5</v>
      </c>
      <c r="C63" s="11">
        <v>7867.8</v>
      </c>
      <c r="D63" s="11">
        <v>0</v>
      </c>
      <c r="E63" s="142">
        <v>0</v>
      </c>
      <c r="F63" s="149">
        <v>659.2</v>
      </c>
      <c r="G63" s="11">
        <v>827</v>
      </c>
      <c r="H63" s="11">
        <v>0</v>
      </c>
      <c r="I63" s="11">
        <v>0</v>
      </c>
      <c r="J63" s="149">
        <v>441.7</v>
      </c>
      <c r="K63" s="11">
        <v>533.9</v>
      </c>
      <c r="L63" s="11">
        <v>0</v>
      </c>
      <c r="M63" s="142">
        <v>0</v>
      </c>
      <c r="N63" s="11">
        <v>0</v>
      </c>
      <c r="O63" s="11">
        <v>14.9</v>
      </c>
      <c r="P63" s="11">
        <v>0</v>
      </c>
      <c r="Q63" s="11">
        <v>0</v>
      </c>
      <c r="R63" s="124" t="s">
        <v>151</v>
      </c>
      <c r="S63" s="11">
        <v>89.8</v>
      </c>
      <c r="T63" s="11">
        <v>143.1</v>
      </c>
      <c r="U63" s="11">
        <v>0</v>
      </c>
      <c r="V63" s="142">
        <v>0</v>
      </c>
      <c r="W63" s="11">
        <v>0</v>
      </c>
      <c r="X63" s="11">
        <v>0</v>
      </c>
      <c r="Y63" s="11">
        <v>0</v>
      </c>
      <c r="Z63" s="142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4" t="s">
        <v>152</v>
      </c>
      <c r="B64" s="11">
        <v>6444.2</v>
      </c>
      <c r="C64" s="11">
        <v>8773.03</v>
      </c>
      <c r="D64" s="11">
        <v>0</v>
      </c>
      <c r="E64" s="142">
        <v>0</v>
      </c>
      <c r="F64" s="149">
        <v>551.2</v>
      </c>
      <c r="G64" s="11">
        <v>523.84</v>
      </c>
      <c r="H64" s="11">
        <v>0</v>
      </c>
      <c r="I64" s="11">
        <v>0</v>
      </c>
      <c r="J64" s="149">
        <v>4239.5</v>
      </c>
      <c r="K64" s="11">
        <v>5101.8</v>
      </c>
      <c r="L64" s="11">
        <v>0</v>
      </c>
      <c r="M64" s="142">
        <v>0</v>
      </c>
      <c r="N64" s="11">
        <v>0</v>
      </c>
      <c r="O64" s="11">
        <v>0</v>
      </c>
      <c r="P64" s="11">
        <v>0</v>
      </c>
      <c r="Q64" s="11">
        <v>0</v>
      </c>
      <c r="R64" s="124" t="s">
        <v>152</v>
      </c>
      <c r="S64" s="11">
        <v>117.1</v>
      </c>
      <c r="T64" s="11">
        <v>18.8</v>
      </c>
      <c r="U64" s="11">
        <v>0</v>
      </c>
      <c r="V64" s="142">
        <v>0</v>
      </c>
      <c r="W64" s="11">
        <v>0</v>
      </c>
      <c r="X64" s="11">
        <v>0</v>
      </c>
      <c r="Y64" s="11">
        <v>0</v>
      </c>
      <c r="Z64" s="142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2" customFormat="1" ht="12.75">
      <c r="A65" s="176" t="s">
        <v>103</v>
      </c>
      <c r="B65" s="163">
        <f aca="true" t="shared" si="19" ref="B65:Q65">SUM(B63:B64)</f>
        <v>13379.7</v>
      </c>
      <c r="C65" s="163">
        <f t="shared" si="19"/>
        <v>16640.83</v>
      </c>
      <c r="D65" s="163">
        <f t="shared" si="19"/>
        <v>0</v>
      </c>
      <c r="E65" s="163">
        <f t="shared" si="19"/>
        <v>0</v>
      </c>
      <c r="F65" s="163">
        <f t="shared" si="19"/>
        <v>1210.4</v>
      </c>
      <c r="G65" s="163">
        <f t="shared" si="19"/>
        <v>1350.8400000000001</v>
      </c>
      <c r="H65" s="163">
        <f t="shared" si="19"/>
        <v>0</v>
      </c>
      <c r="I65" s="163">
        <f t="shared" si="19"/>
        <v>0</v>
      </c>
      <c r="J65" s="163">
        <f t="shared" si="19"/>
        <v>4681.2</v>
      </c>
      <c r="K65" s="163">
        <f t="shared" si="19"/>
        <v>5635.7</v>
      </c>
      <c r="L65" s="163">
        <f t="shared" si="19"/>
        <v>0</v>
      </c>
      <c r="M65" s="163">
        <f t="shared" si="19"/>
        <v>0</v>
      </c>
      <c r="N65" s="163">
        <f t="shared" si="19"/>
        <v>0</v>
      </c>
      <c r="O65" s="163">
        <f t="shared" si="19"/>
        <v>14.9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>SUM(S63:S64)</f>
        <v>206.89999999999998</v>
      </c>
      <c r="T65" s="163">
        <f>SUM(T63:T64)</f>
        <v>161.9</v>
      </c>
      <c r="U65" s="163">
        <f aca="true" t="shared" si="20" ref="U65:AD65">SUM(U63:U64)</f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v>3890</v>
      </c>
      <c r="C67" s="11">
        <v>6379.49</v>
      </c>
      <c r="D67" s="11">
        <v>0</v>
      </c>
      <c r="E67" s="142">
        <v>0</v>
      </c>
      <c r="F67" s="149">
        <v>638.2</v>
      </c>
      <c r="G67" s="11">
        <v>579.15</v>
      </c>
      <c r="H67" s="11">
        <v>0</v>
      </c>
      <c r="I67" s="11">
        <v>0</v>
      </c>
      <c r="J67" s="149">
        <v>405.7</v>
      </c>
      <c r="K67" s="11">
        <v>1418.2</v>
      </c>
      <c r="L67" s="11">
        <v>0</v>
      </c>
      <c r="M67" s="142">
        <v>0</v>
      </c>
      <c r="N67" s="11">
        <v>367.9</v>
      </c>
      <c r="O67" s="11">
        <v>488.1</v>
      </c>
      <c r="P67" s="11">
        <v>0</v>
      </c>
      <c r="Q67" s="11">
        <v>0</v>
      </c>
      <c r="R67" s="124" t="s">
        <v>154</v>
      </c>
      <c r="S67" s="11">
        <v>207.8</v>
      </c>
      <c r="T67" s="11">
        <v>7.6</v>
      </c>
      <c r="U67" s="11">
        <v>0</v>
      </c>
      <c r="V67" s="142">
        <v>0</v>
      </c>
      <c r="W67" s="11">
        <v>0</v>
      </c>
      <c r="X67" s="11">
        <v>0</v>
      </c>
      <c r="Y67" s="11">
        <v>0</v>
      </c>
      <c r="Z67" s="142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4" t="s">
        <v>155</v>
      </c>
      <c r="B68" s="11">
        <v>12745.5</v>
      </c>
      <c r="C68" s="11">
        <v>18835.18</v>
      </c>
      <c r="D68" s="11">
        <v>0</v>
      </c>
      <c r="E68" s="142">
        <v>0</v>
      </c>
      <c r="F68" s="149">
        <v>4997.5</v>
      </c>
      <c r="G68" s="11">
        <v>7316.31</v>
      </c>
      <c r="H68" s="11">
        <v>0</v>
      </c>
      <c r="I68" s="11">
        <v>0</v>
      </c>
      <c r="J68" s="149">
        <v>4198.5</v>
      </c>
      <c r="K68" s="11">
        <v>6348.25</v>
      </c>
      <c r="L68" s="11">
        <v>0</v>
      </c>
      <c r="M68" s="142">
        <v>0</v>
      </c>
      <c r="N68" s="11">
        <v>0</v>
      </c>
      <c r="O68" s="11">
        <v>0</v>
      </c>
      <c r="P68" s="11">
        <v>0</v>
      </c>
      <c r="Q68" s="11">
        <v>0</v>
      </c>
      <c r="R68" s="124" t="s">
        <v>155</v>
      </c>
      <c r="S68" s="11">
        <v>169.7</v>
      </c>
      <c r="T68" s="11">
        <v>95.8</v>
      </c>
      <c r="U68" s="11">
        <v>0</v>
      </c>
      <c r="V68" s="142">
        <v>0</v>
      </c>
      <c r="W68" s="11">
        <v>0</v>
      </c>
      <c r="X68" s="11">
        <v>20.4</v>
      </c>
      <c r="Y68" s="11">
        <v>0</v>
      </c>
      <c r="Z68" s="142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4" t="s">
        <v>156</v>
      </c>
      <c r="B69" s="11">
        <v>61745.9</v>
      </c>
      <c r="C69" s="11">
        <v>65953.89</v>
      </c>
      <c r="D69" s="11">
        <v>0</v>
      </c>
      <c r="E69" s="142">
        <v>0</v>
      </c>
      <c r="F69" s="149">
        <v>4589.1</v>
      </c>
      <c r="G69" s="11">
        <v>5010.19</v>
      </c>
      <c r="H69" s="11">
        <v>0</v>
      </c>
      <c r="I69" s="11">
        <v>0</v>
      </c>
      <c r="J69" s="149">
        <v>2478.5</v>
      </c>
      <c r="K69" s="11">
        <v>2934.83</v>
      </c>
      <c r="L69" s="11">
        <v>0</v>
      </c>
      <c r="M69" s="142">
        <v>0</v>
      </c>
      <c r="N69" s="11">
        <v>0</v>
      </c>
      <c r="O69" s="11">
        <v>0</v>
      </c>
      <c r="P69" s="11">
        <v>0</v>
      </c>
      <c r="Q69" s="11">
        <v>0</v>
      </c>
      <c r="R69" s="124" t="s">
        <v>156</v>
      </c>
      <c r="S69" s="11">
        <v>144.3</v>
      </c>
      <c r="T69" s="11">
        <v>246.69</v>
      </c>
      <c r="U69" s="11">
        <v>0</v>
      </c>
      <c r="V69" s="142">
        <v>0</v>
      </c>
      <c r="W69" s="11">
        <v>38.1</v>
      </c>
      <c r="X69" s="11">
        <v>280.1</v>
      </c>
      <c r="Y69" s="11">
        <v>0</v>
      </c>
      <c r="Z69" s="142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4" t="s">
        <v>157</v>
      </c>
      <c r="B70" s="11">
        <v>1593.9</v>
      </c>
      <c r="C70" s="11">
        <v>2050.9</v>
      </c>
      <c r="D70" s="11">
        <v>0</v>
      </c>
      <c r="E70" s="142">
        <v>0</v>
      </c>
      <c r="F70" s="149">
        <v>17.4</v>
      </c>
      <c r="G70" s="11">
        <v>0</v>
      </c>
      <c r="H70" s="11">
        <v>0</v>
      </c>
      <c r="I70" s="11">
        <v>0</v>
      </c>
      <c r="J70" s="149">
        <v>0</v>
      </c>
      <c r="K70" s="11">
        <v>0</v>
      </c>
      <c r="L70" s="11">
        <v>0</v>
      </c>
      <c r="M70" s="142">
        <v>0</v>
      </c>
      <c r="N70" s="11">
        <v>0</v>
      </c>
      <c r="O70" s="11">
        <v>0</v>
      </c>
      <c r="P70" s="11">
        <v>0</v>
      </c>
      <c r="Q70" s="11">
        <v>0</v>
      </c>
      <c r="R70" s="124" t="s">
        <v>157</v>
      </c>
      <c r="S70" s="11">
        <v>0</v>
      </c>
      <c r="T70" s="11">
        <v>0</v>
      </c>
      <c r="U70" s="11">
        <v>0</v>
      </c>
      <c r="V70" s="142">
        <v>0</v>
      </c>
      <c r="W70" s="11">
        <v>0</v>
      </c>
      <c r="X70" s="11">
        <v>0</v>
      </c>
      <c r="Y70" s="11">
        <v>0</v>
      </c>
      <c r="Z70" s="142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2" customFormat="1" ht="12.75">
      <c r="A71" s="176" t="s">
        <v>103</v>
      </c>
      <c r="B71" s="163">
        <f aca="true" t="shared" si="21" ref="B71:Q71">SUM(B67:B70)</f>
        <v>79975.29999999999</v>
      </c>
      <c r="C71" s="163">
        <f t="shared" si="21"/>
        <v>93219.45999999999</v>
      </c>
      <c r="D71" s="163">
        <f t="shared" si="21"/>
        <v>0</v>
      </c>
      <c r="E71" s="163">
        <f t="shared" si="21"/>
        <v>0</v>
      </c>
      <c r="F71" s="163">
        <f t="shared" si="21"/>
        <v>10242.199999999999</v>
      </c>
      <c r="G71" s="163">
        <f t="shared" si="21"/>
        <v>12905.65</v>
      </c>
      <c r="H71" s="163">
        <f t="shared" si="21"/>
        <v>0</v>
      </c>
      <c r="I71" s="163">
        <f t="shared" si="21"/>
        <v>0</v>
      </c>
      <c r="J71" s="163">
        <f t="shared" si="21"/>
        <v>7082.7</v>
      </c>
      <c r="K71" s="163">
        <f t="shared" si="21"/>
        <v>10701.279999999999</v>
      </c>
      <c r="L71" s="163">
        <f t="shared" si="21"/>
        <v>0</v>
      </c>
      <c r="M71" s="163">
        <f t="shared" si="21"/>
        <v>0</v>
      </c>
      <c r="N71" s="163">
        <f t="shared" si="21"/>
        <v>367.9</v>
      </c>
      <c r="O71" s="163">
        <f t="shared" si="21"/>
        <v>488.1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>SUM(S67:S70)</f>
        <v>521.8</v>
      </c>
      <c r="T71" s="163">
        <f>SUM(T67:T70)</f>
        <v>350.09</v>
      </c>
      <c r="U71" s="163">
        <f aca="true" t="shared" si="22" ref="U71:AD71">SUM(U67:U70)</f>
        <v>0</v>
      </c>
      <c r="V71" s="163">
        <f t="shared" si="22"/>
        <v>0</v>
      </c>
      <c r="W71" s="163">
        <f t="shared" si="22"/>
        <v>38.1</v>
      </c>
      <c r="X71" s="163">
        <f t="shared" si="22"/>
        <v>300.5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v>17868.5</v>
      </c>
      <c r="C73" s="11">
        <v>18970.5</v>
      </c>
      <c r="D73" s="11">
        <v>0</v>
      </c>
      <c r="E73" s="142">
        <v>0</v>
      </c>
      <c r="F73" s="149">
        <v>4018.1</v>
      </c>
      <c r="G73" s="11">
        <v>3877.7</v>
      </c>
      <c r="H73" s="11">
        <v>0</v>
      </c>
      <c r="I73" s="11">
        <v>0</v>
      </c>
      <c r="J73" s="149">
        <v>112.8</v>
      </c>
      <c r="K73" s="11">
        <v>32.5</v>
      </c>
      <c r="L73" s="11">
        <v>0</v>
      </c>
      <c r="M73" s="142">
        <v>0</v>
      </c>
      <c r="N73" s="11">
        <v>209.2</v>
      </c>
      <c r="O73" s="11">
        <v>329.1</v>
      </c>
      <c r="P73" s="11">
        <v>0</v>
      </c>
      <c r="Q73" s="11">
        <v>0</v>
      </c>
      <c r="R73" s="124" t="s">
        <v>159</v>
      </c>
      <c r="S73" s="11">
        <v>2615.8</v>
      </c>
      <c r="T73" s="11">
        <v>1747.6</v>
      </c>
      <c r="U73" s="11">
        <v>0</v>
      </c>
      <c r="V73" s="142">
        <v>0</v>
      </c>
      <c r="W73" s="11">
        <v>470.7</v>
      </c>
      <c r="X73" s="11">
        <v>142.5</v>
      </c>
      <c r="Y73" s="11">
        <v>0</v>
      </c>
      <c r="Z73" s="142">
        <v>0</v>
      </c>
      <c r="AA73" s="11">
        <v>1131.6</v>
      </c>
      <c r="AB73" s="11">
        <v>507.1</v>
      </c>
      <c r="AC73" s="11">
        <v>0</v>
      </c>
      <c r="AD73" s="11">
        <v>0</v>
      </c>
    </row>
    <row r="74" spans="1:30" ht="12.75">
      <c r="A74" s="124" t="s">
        <v>160</v>
      </c>
      <c r="B74" s="11">
        <v>33866.2</v>
      </c>
      <c r="C74" s="11">
        <v>40443.8</v>
      </c>
      <c r="D74" s="11">
        <v>0</v>
      </c>
      <c r="E74" s="142">
        <v>0</v>
      </c>
      <c r="F74" s="149">
        <v>33935</v>
      </c>
      <c r="G74" s="11">
        <v>32171.7</v>
      </c>
      <c r="H74" s="11">
        <v>0</v>
      </c>
      <c r="I74" s="11">
        <v>0</v>
      </c>
      <c r="J74" s="149">
        <v>0</v>
      </c>
      <c r="K74" s="11">
        <v>0</v>
      </c>
      <c r="L74" s="11">
        <v>0</v>
      </c>
      <c r="M74" s="142">
        <v>0</v>
      </c>
      <c r="N74" s="11">
        <v>268.1</v>
      </c>
      <c r="O74" s="11">
        <v>1112.7</v>
      </c>
      <c r="P74" s="11">
        <v>0</v>
      </c>
      <c r="Q74" s="11">
        <v>0</v>
      </c>
      <c r="R74" s="124" t="s">
        <v>160</v>
      </c>
      <c r="S74" s="11">
        <v>6921</v>
      </c>
      <c r="T74" s="11">
        <v>3945.9</v>
      </c>
      <c r="U74" s="11">
        <v>1178.8</v>
      </c>
      <c r="V74" s="142">
        <v>376.7</v>
      </c>
      <c r="W74" s="11">
        <v>1937.7</v>
      </c>
      <c r="X74" s="11">
        <v>734.8</v>
      </c>
      <c r="Y74" s="11">
        <v>129.8</v>
      </c>
      <c r="Z74" s="142">
        <v>0</v>
      </c>
      <c r="AA74" s="11">
        <v>630.8</v>
      </c>
      <c r="AB74" s="11">
        <v>133.1</v>
      </c>
      <c r="AC74" s="11">
        <v>412.9</v>
      </c>
      <c r="AD74" s="11">
        <v>49.8</v>
      </c>
    </row>
    <row r="75" spans="1:30" ht="12.75">
      <c r="A75" s="124" t="s">
        <v>161</v>
      </c>
      <c r="B75" s="11">
        <v>23623</v>
      </c>
      <c r="C75" s="11">
        <v>31551.56</v>
      </c>
      <c r="D75" s="11">
        <v>0</v>
      </c>
      <c r="E75" s="142">
        <v>0</v>
      </c>
      <c r="F75" s="149">
        <v>3305.9</v>
      </c>
      <c r="G75" s="11">
        <v>2875.5</v>
      </c>
      <c r="H75" s="11">
        <v>0</v>
      </c>
      <c r="I75" s="11">
        <v>0</v>
      </c>
      <c r="J75" s="149">
        <v>81.3</v>
      </c>
      <c r="K75" s="11">
        <v>0</v>
      </c>
      <c r="L75" s="11">
        <v>0</v>
      </c>
      <c r="M75" s="142">
        <v>0</v>
      </c>
      <c r="N75" s="11">
        <v>338.5</v>
      </c>
      <c r="O75" s="11">
        <v>355.3</v>
      </c>
      <c r="P75" s="11">
        <v>0</v>
      </c>
      <c r="Q75" s="11">
        <v>0</v>
      </c>
      <c r="R75" s="124" t="s">
        <v>161</v>
      </c>
      <c r="S75" s="11">
        <v>6971.5</v>
      </c>
      <c r="T75" s="11">
        <v>3869.7</v>
      </c>
      <c r="U75" s="11">
        <v>0</v>
      </c>
      <c r="V75" s="142">
        <v>0</v>
      </c>
      <c r="W75" s="11">
        <v>764.7</v>
      </c>
      <c r="X75" s="11">
        <v>480.6</v>
      </c>
      <c r="Y75" s="11">
        <v>0</v>
      </c>
      <c r="Z75" s="142">
        <v>0</v>
      </c>
      <c r="AA75" s="11">
        <v>87.7</v>
      </c>
      <c r="AB75" s="11">
        <v>46.8</v>
      </c>
      <c r="AC75" s="11">
        <v>0</v>
      </c>
      <c r="AD75" s="11">
        <v>0</v>
      </c>
    </row>
    <row r="76" spans="1:30" ht="12.75">
      <c r="A76" s="124" t="s">
        <v>162</v>
      </c>
      <c r="B76" s="11">
        <v>55532</v>
      </c>
      <c r="C76" s="11">
        <v>73854.06</v>
      </c>
      <c r="D76" s="11">
        <v>0</v>
      </c>
      <c r="E76" s="142">
        <v>0</v>
      </c>
      <c r="F76" s="149">
        <v>21530.8</v>
      </c>
      <c r="G76" s="11">
        <v>22304.83</v>
      </c>
      <c r="H76" s="11">
        <v>0</v>
      </c>
      <c r="I76" s="11">
        <v>0</v>
      </c>
      <c r="J76" s="149">
        <v>0</v>
      </c>
      <c r="K76" s="11">
        <v>0</v>
      </c>
      <c r="L76" s="11">
        <v>0</v>
      </c>
      <c r="M76" s="142">
        <v>0</v>
      </c>
      <c r="N76" s="11">
        <v>176.1</v>
      </c>
      <c r="O76" s="11">
        <v>158.4</v>
      </c>
      <c r="P76" s="11">
        <v>25.9</v>
      </c>
      <c r="Q76" s="11">
        <v>0</v>
      </c>
      <c r="R76" s="124" t="s">
        <v>162</v>
      </c>
      <c r="S76" s="11">
        <v>15845.1</v>
      </c>
      <c r="T76" s="11">
        <v>8519.06</v>
      </c>
      <c r="U76" s="11">
        <v>0</v>
      </c>
      <c r="V76" s="142">
        <v>0</v>
      </c>
      <c r="W76" s="11">
        <v>844.2</v>
      </c>
      <c r="X76" s="11">
        <v>443.7</v>
      </c>
      <c r="Y76" s="11">
        <v>0</v>
      </c>
      <c r="Z76" s="142">
        <v>0</v>
      </c>
      <c r="AA76" s="11">
        <v>0</v>
      </c>
      <c r="AB76" s="11">
        <v>6.9</v>
      </c>
      <c r="AC76" s="11">
        <v>0</v>
      </c>
      <c r="AD76" s="11">
        <v>0</v>
      </c>
    </row>
    <row r="77" spans="1:30" ht="12.75">
      <c r="A77" s="124" t="s">
        <v>163</v>
      </c>
      <c r="B77" s="11">
        <v>29924.3</v>
      </c>
      <c r="C77" s="11">
        <v>34757.7</v>
      </c>
      <c r="D77" s="11">
        <v>1473.8</v>
      </c>
      <c r="E77" s="142">
        <v>1328.4</v>
      </c>
      <c r="F77" s="149">
        <v>34193</v>
      </c>
      <c r="G77" s="11">
        <v>43995.1</v>
      </c>
      <c r="H77" s="11">
        <v>558.6</v>
      </c>
      <c r="I77" s="11">
        <v>405.1</v>
      </c>
      <c r="J77" s="149">
        <v>124.6</v>
      </c>
      <c r="K77" s="11">
        <v>117.1</v>
      </c>
      <c r="L77" s="11">
        <v>0</v>
      </c>
      <c r="M77" s="142">
        <v>0</v>
      </c>
      <c r="N77" s="11">
        <v>2378.8</v>
      </c>
      <c r="O77" s="11">
        <v>2134.3</v>
      </c>
      <c r="P77" s="11">
        <v>18.9</v>
      </c>
      <c r="Q77" s="11">
        <v>24.2</v>
      </c>
      <c r="R77" s="124" t="s">
        <v>163</v>
      </c>
      <c r="S77" s="11">
        <v>5496.8</v>
      </c>
      <c r="T77" s="11">
        <v>2300.4</v>
      </c>
      <c r="U77" s="11">
        <v>294.7</v>
      </c>
      <c r="V77" s="142">
        <v>0</v>
      </c>
      <c r="W77" s="11">
        <v>2289.9</v>
      </c>
      <c r="X77" s="11">
        <v>976.5</v>
      </c>
      <c r="Y77" s="11">
        <v>0</v>
      </c>
      <c r="Z77" s="142">
        <v>0</v>
      </c>
      <c r="AA77" s="11">
        <v>92</v>
      </c>
      <c r="AB77" s="11">
        <v>30.8</v>
      </c>
      <c r="AC77" s="11">
        <v>0</v>
      </c>
      <c r="AD77" s="11">
        <v>0</v>
      </c>
    </row>
    <row r="78" spans="1:30" s="72" customFormat="1" ht="12.75">
      <c r="A78" s="177" t="s">
        <v>103</v>
      </c>
      <c r="B78" s="163">
        <f aca="true" t="shared" si="23" ref="B78:Q78">SUM(B73:B77)</f>
        <v>160814</v>
      </c>
      <c r="C78" s="163">
        <f t="shared" si="23"/>
        <v>199577.62</v>
      </c>
      <c r="D78" s="163">
        <f t="shared" si="23"/>
        <v>1473.8</v>
      </c>
      <c r="E78" s="163">
        <f t="shared" si="23"/>
        <v>1328.4</v>
      </c>
      <c r="F78" s="163">
        <f t="shared" si="23"/>
        <v>96982.8</v>
      </c>
      <c r="G78" s="163">
        <f t="shared" si="23"/>
        <v>105224.83</v>
      </c>
      <c r="H78" s="163">
        <f t="shared" si="23"/>
        <v>558.6</v>
      </c>
      <c r="I78" s="163">
        <f t="shared" si="23"/>
        <v>405.1</v>
      </c>
      <c r="J78" s="163">
        <f t="shared" si="23"/>
        <v>318.7</v>
      </c>
      <c r="K78" s="163">
        <f t="shared" si="23"/>
        <v>149.6</v>
      </c>
      <c r="L78" s="163">
        <f t="shared" si="23"/>
        <v>0</v>
      </c>
      <c r="M78" s="163">
        <f t="shared" si="23"/>
        <v>0</v>
      </c>
      <c r="N78" s="163">
        <f t="shared" si="23"/>
        <v>3370.7000000000003</v>
      </c>
      <c r="O78" s="163">
        <f t="shared" si="23"/>
        <v>4089.8</v>
      </c>
      <c r="P78" s="163">
        <f t="shared" si="23"/>
        <v>44.8</v>
      </c>
      <c r="Q78" s="163">
        <f t="shared" si="23"/>
        <v>24.2</v>
      </c>
      <c r="R78" s="177" t="s">
        <v>103</v>
      </c>
      <c r="S78" s="163">
        <f>SUM(S73:S77)</f>
        <v>37850.200000000004</v>
      </c>
      <c r="T78" s="163">
        <f>SUM(T73:T77)</f>
        <v>20382.660000000003</v>
      </c>
      <c r="U78" s="163">
        <f aca="true" t="shared" si="24" ref="U78:AD78">SUM(U73:U77)</f>
        <v>1473.5</v>
      </c>
      <c r="V78" s="163">
        <f t="shared" si="24"/>
        <v>376.7</v>
      </c>
      <c r="W78" s="163">
        <f t="shared" si="24"/>
        <v>6307.200000000001</v>
      </c>
      <c r="X78" s="163">
        <f t="shared" si="24"/>
        <v>2778.1000000000004</v>
      </c>
      <c r="Y78" s="163">
        <f t="shared" si="24"/>
        <v>129.8</v>
      </c>
      <c r="Z78" s="163">
        <f t="shared" si="24"/>
        <v>0</v>
      </c>
      <c r="AA78" s="163">
        <f t="shared" si="24"/>
        <v>1942.1</v>
      </c>
      <c r="AB78" s="163">
        <f t="shared" si="24"/>
        <v>724.6999999999999</v>
      </c>
      <c r="AC78" s="163">
        <f t="shared" si="24"/>
        <v>412.9</v>
      </c>
      <c r="AD78" s="163">
        <f t="shared" si="24"/>
        <v>49.8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v>27432.6</v>
      </c>
      <c r="C81" s="11">
        <v>36944.23</v>
      </c>
      <c r="D81" s="11">
        <v>0</v>
      </c>
      <c r="E81" s="142">
        <v>0</v>
      </c>
      <c r="F81" s="149">
        <v>6.5</v>
      </c>
      <c r="G81" s="11">
        <v>0</v>
      </c>
      <c r="H81" s="11">
        <v>0</v>
      </c>
      <c r="I81" s="11">
        <v>0</v>
      </c>
      <c r="J81" s="149">
        <v>0</v>
      </c>
      <c r="K81" s="11">
        <v>0</v>
      </c>
      <c r="L81" s="11">
        <v>0</v>
      </c>
      <c r="M81" s="142">
        <v>0</v>
      </c>
      <c r="N81" s="11">
        <v>431.8</v>
      </c>
      <c r="O81" s="11">
        <v>505.1</v>
      </c>
      <c r="P81" s="11">
        <v>0</v>
      </c>
      <c r="Q81" s="11">
        <v>0</v>
      </c>
      <c r="R81" s="124" t="s">
        <v>165</v>
      </c>
      <c r="S81" s="11">
        <v>12019.1</v>
      </c>
      <c r="T81" s="11">
        <v>5778.6</v>
      </c>
      <c r="U81" s="11">
        <v>471.3</v>
      </c>
      <c r="V81" s="142">
        <v>377.8</v>
      </c>
      <c r="W81" s="11">
        <v>1677.3</v>
      </c>
      <c r="X81" s="11">
        <v>1239.1</v>
      </c>
      <c r="Y81" s="11">
        <v>0</v>
      </c>
      <c r="Z81" s="142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4" t="s">
        <v>166</v>
      </c>
      <c r="B82" s="11">
        <v>12126.3</v>
      </c>
      <c r="C82" s="11">
        <v>15166.3</v>
      </c>
      <c r="D82" s="11">
        <v>0</v>
      </c>
      <c r="E82" s="142">
        <v>0</v>
      </c>
      <c r="F82" s="149">
        <v>60.4</v>
      </c>
      <c r="G82" s="11">
        <v>163.9</v>
      </c>
      <c r="H82" s="11">
        <v>0</v>
      </c>
      <c r="I82" s="11">
        <v>0</v>
      </c>
      <c r="J82" s="149">
        <v>16.5</v>
      </c>
      <c r="K82" s="11">
        <v>26.7</v>
      </c>
      <c r="L82" s="11">
        <v>0</v>
      </c>
      <c r="M82" s="142">
        <v>0</v>
      </c>
      <c r="N82" s="11">
        <v>0</v>
      </c>
      <c r="O82" s="11">
        <v>0</v>
      </c>
      <c r="P82" s="11">
        <v>0</v>
      </c>
      <c r="Q82" s="11">
        <v>0</v>
      </c>
      <c r="R82" s="124" t="s">
        <v>166</v>
      </c>
      <c r="S82" s="11">
        <v>1467.6</v>
      </c>
      <c r="T82" s="11">
        <v>667.4</v>
      </c>
      <c r="U82" s="11">
        <v>0</v>
      </c>
      <c r="V82" s="142">
        <v>0</v>
      </c>
      <c r="W82" s="11">
        <v>426.9</v>
      </c>
      <c r="X82" s="11">
        <v>353.34</v>
      </c>
      <c r="Y82" s="11">
        <v>0</v>
      </c>
      <c r="Z82" s="142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4" t="s">
        <v>167</v>
      </c>
      <c r="B83" s="11">
        <v>31530</v>
      </c>
      <c r="C83" s="11">
        <v>43114.58</v>
      </c>
      <c r="D83" s="11">
        <v>0</v>
      </c>
      <c r="E83" s="142">
        <v>0</v>
      </c>
      <c r="F83" s="149">
        <v>946.2</v>
      </c>
      <c r="G83" s="11">
        <v>1638.4</v>
      </c>
      <c r="H83" s="11">
        <v>0</v>
      </c>
      <c r="I83" s="11">
        <v>0</v>
      </c>
      <c r="J83" s="149">
        <v>361.3</v>
      </c>
      <c r="K83" s="11">
        <v>157.3</v>
      </c>
      <c r="L83" s="11">
        <v>0</v>
      </c>
      <c r="M83" s="142">
        <v>0</v>
      </c>
      <c r="N83" s="11">
        <v>3996.8</v>
      </c>
      <c r="O83" s="11">
        <v>2482.2</v>
      </c>
      <c r="P83" s="11">
        <v>0</v>
      </c>
      <c r="Q83" s="11">
        <v>0</v>
      </c>
      <c r="R83" s="124" t="s">
        <v>167</v>
      </c>
      <c r="S83" s="11">
        <v>14613.2</v>
      </c>
      <c r="T83" s="11">
        <v>5656.52</v>
      </c>
      <c r="U83" s="11">
        <v>655.6</v>
      </c>
      <c r="V83" s="142">
        <v>385.2</v>
      </c>
      <c r="W83" s="11">
        <v>2037</v>
      </c>
      <c r="X83" s="11">
        <v>1123.36</v>
      </c>
      <c r="Y83" s="11">
        <v>0</v>
      </c>
      <c r="Z83" s="142">
        <v>0</v>
      </c>
      <c r="AA83" s="11">
        <v>596.6</v>
      </c>
      <c r="AB83" s="11">
        <v>217</v>
      </c>
      <c r="AC83" s="11">
        <v>0</v>
      </c>
      <c r="AD83" s="11">
        <v>0</v>
      </c>
    </row>
    <row r="84" spans="1:30" ht="12.75">
      <c r="A84" s="124" t="s">
        <v>168</v>
      </c>
      <c r="B84" s="11">
        <v>32905.5</v>
      </c>
      <c r="C84" s="11">
        <v>29563.41</v>
      </c>
      <c r="D84" s="11">
        <v>0</v>
      </c>
      <c r="E84" s="142">
        <v>0</v>
      </c>
      <c r="F84" s="149">
        <v>14.6</v>
      </c>
      <c r="G84" s="11">
        <v>0</v>
      </c>
      <c r="H84" s="11">
        <v>0</v>
      </c>
      <c r="I84" s="11">
        <v>0</v>
      </c>
      <c r="J84" s="149">
        <v>0</v>
      </c>
      <c r="K84" s="11">
        <v>0</v>
      </c>
      <c r="L84" s="11">
        <v>0</v>
      </c>
      <c r="M84" s="142">
        <v>0</v>
      </c>
      <c r="N84" s="11">
        <v>160.1</v>
      </c>
      <c r="O84" s="11">
        <v>44.7</v>
      </c>
      <c r="P84" s="11">
        <v>0</v>
      </c>
      <c r="Q84" s="11">
        <v>0</v>
      </c>
      <c r="R84" s="124" t="s">
        <v>168</v>
      </c>
      <c r="S84" s="11">
        <v>8422</v>
      </c>
      <c r="T84" s="11">
        <v>2975.86</v>
      </c>
      <c r="U84" s="11">
        <v>0</v>
      </c>
      <c r="V84" s="142">
        <v>0</v>
      </c>
      <c r="W84" s="11">
        <v>1264.3</v>
      </c>
      <c r="X84" s="11">
        <v>142.4</v>
      </c>
      <c r="Y84" s="11">
        <v>0</v>
      </c>
      <c r="Z84" s="142">
        <v>0</v>
      </c>
      <c r="AA84" s="11">
        <v>0</v>
      </c>
      <c r="AB84" s="11">
        <v>52.1</v>
      </c>
      <c r="AC84" s="11">
        <v>0</v>
      </c>
      <c r="AD84" s="11">
        <v>0</v>
      </c>
    </row>
    <row r="85" spans="1:30" s="72" customFormat="1" ht="12.75">
      <c r="A85" s="178" t="s">
        <v>103</v>
      </c>
      <c r="B85" s="163">
        <f aca="true" t="shared" si="25" ref="B85:Q85">SUM(B81:B84)</f>
        <v>103994.4</v>
      </c>
      <c r="C85" s="163">
        <f t="shared" si="25"/>
        <v>124788.52</v>
      </c>
      <c r="D85" s="163">
        <f t="shared" si="25"/>
        <v>0</v>
      </c>
      <c r="E85" s="163">
        <f t="shared" si="25"/>
        <v>0</v>
      </c>
      <c r="F85" s="163">
        <f t="shared" si="25"/>
        <v>1027.7</v>
      </c>
      <c r="G85" s="163">
        <f t="shared" si="25"/>
        <v>1802.3000000000002</v>
      </c>
      <c r="H85" s="163">
        <f t="shared" si="25"/>
        <v>0</v>
      </c>
      <c r="I85" s="163">
        <f t="shared" si="25"/>
        <v>0</v>
      </c>
      <c r="J85" s="163">
        <f t="shared" si="25"/>
        <v>377.8</v>
      </c>
      <c r="K85" s="163">
        <f t="shared" si="25"/>
        <v>184</v>
      </c>
      <c r="L85" s="163">
        <f t="shared" si="25"/>
        <v>0</v>
      </c>
      <c r="M85" s="163">
        <f t="shared" si="25"/>
        <v>0</v>
      </c>
      <c r="N85" s="163">
        <f t="shared" si="25"/>
        <v>4588.700000000001</v>
      </c>
      <c r="O85" s="163">
        <f t="shared" si="25"/>
        <v>3031.9999999999995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>SUM(S81:S84)</f>
        <v>36521.9</v>
      </c>
      <c r="T85" s="163">
        <f>SUM(T81:T84)</f>
        <v>15078.380000000001</v>
      </c>
      <c r="U85" s="163">
        <f aca="true" t="shared" si="26" ref="U85:AD85">SUM(U81:U84)</f>
        <v>1126.9</v>
      </c>
      <c r="V85" s="163">
        <f t="shared" si="26"/>
        <v>763</v>
      </c>
      <c r="W85" s="163">
        <f t="shared" si="26"/>
        <v>5405.5</v>
      </c>
      <c r="X85" s="163">
        <f t="shared" si="26"/>
        <v>2858.2</v>
      </c>
      <c r="Y85" s="163">
        <f t="shared" si="26"/>
        <v>0</v>
      </c>
      <c r="Z85" s="163">
        <f t="shared" si="26"/>
        <v>0</v>
      </c>
      <c r="AA85" s="163">
        <f t="shared" si="26"/>
        <v>596.6</v>
      </c>
      <c r="AB85" s="163">
        <f t="shared" si="26"/>
        <v>269.1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v>13338.7</v>
      </c>
      <c r="C87" s="11">
        <v>17167.4</v>
      </c>
      <c r="D87" s="11">
        <v>0</v>
      </c>
      <c r="E87" s="142">
        <v>0</v>
      </c>
      <c r="F87" s="149">
        <v>87621.1</v>
      </c>
      <c r="G87" s="11">
        <v>75816.7</v>
      </c>
      <c r="H87" s="11">
        <v>0</v>
      </c>
      <c r="I87" s="11">
        <v>0</v>
      </c>
      <c r="J87" s="149">
        <v>28</v>
      </c>
      <c r="K87" s="11">
        <v>37.1</v>
      </c>
      <c r="L87" s="11">
        <v>0</v>
      </c>
      <c r="M87" s="142">
        <v>0</v>
      </c>
      <c r="N87" s="11">
        <v>901.3</v>
      </c>
      <c r="O87" s="11">
        <v>786.5</v>
      </c>
      <c r="P87" s="11">
        <v>0</v>
      </c>
      <c r="Q87" s="11">
        <v>0</v>
      </c>
      <c r="R87" s="124" t="s">
        <v>170</v>
      </c>
      <c r="S87" s="11">
        <v>11560.5</v>
      </c>
      <c r="T87" s="11">
        <v>4785.5</v>
      </c>
      <c r="U87" s="11">
        <v>0</v>
      </c>
      <c r="V87" s="142">
        <v>0</v>
      </c>
      <c r="W87" s="11">
        <v>527.8</v>
      </c>
      <c r="X87" s="11">
        <v>240.1</v>
      </c>
      <c r="Y87" s="11">
        <v>0</v>
      </c>
      <c r="Z87" s="142">
        <v>0</v>
      </c>
      <c r="AA87" s="11">
        <v>1351.4</v>
      </c>
      <c r="AB87" s="11">
        <v>53.4</v>
      </c>
      <c r="AC87" s="11">
        <v>0</v>
      </c>
      <c r="AD87" s="11">
        <v>0</v>
      </c>
    </row>
    <row r="88" spans="1:30" ht="12.75">
      <c r="A88" s="124" t="s">
        <v>171</v>
      </c>
      <c r="B88" s="11">
        <v>29935.1</v>
      </c>
      <c r="C88" s="11">
        <v>41912.8</v>
      </c>
      <c r="D88" s="11">
        <v>323.1</v>
      </c>
      <c r="E88" s="142">
        <v>397.6</v>
      </c>
      <c r="F88" s="149">
        <v>128687.2</v>
      </c>
      <c r="G88" s="11">
        <v>136284.2</v>
      </c>
      <c r="H88" s="11">
        <v>769.4</v>
      </c>
      <c r="I88" s="11">
        <v>891.2</v>
      </c>
      <c r="J88" s="149">
        <v>25.9</v>
      </c>
      <c r="K88" s="11">
        <v>172.7</v>
      </c>
      <c r="L88" s="11">
        <v>0</v>
      </c>
      <c r="M88" s="142">
        <v>0</v>
      </c>
      <c r="N88" s="11">
        <v>848.8</v>
      </c>
      <c r="O88" s="11">
        <v>1102.4</v>
      </c>
      <c r="P88" s="11">
        <v>0</v>
      </c>
      <c r="Q88" s="11">
        <v>0</v>
      </c>
      <c r="R88" s="124" t="s">
        <v>171</v>
      </c>
      <c r="S88" s="11">
        <v>28684.6</v>
      </c>
      <c r="T88" s="11">
        <v>18971.6</v>
      </c>
      <c r="U88" s="11">
        <v>910.5</v>
      </c>
      <c r="V88" s="142">
        <v>486.7</v>
      </c>
      <c r="W88" s="11">
        <v>802.4</v>
      </c>
      <c r="X88" s="11">
        <v>119</v>
      </c>
      <c r="Y88" s="11">
        <v>0</v>
      </c>
      <c r="Z88" s="142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4" t="s">
        <v>172</v>
      </c>
      <c r="B89" s="11">
        <v>72897.8</v>
      </c>
      <c r="C89" s="11">
        <v>78234.9</v>
      </c>
      <c r="D89" s="11">
        <v>0</v>
      </c>
      <c r="E89" s="142">
        <v>0</v>
      </c>
      <c r="F89" s="149">
        <v>68218.9</v>
      </c>
      <c r="G89" s="11">
        <v>69667.1</v>
      </c>
      <c r="H89" s="11">
        <v>0</v>
      </c>
      <c r="I89" s="11">
        <v>0</v>
      </c>
      <c r="J89" s="149">
        <v>2</v>
      </c>
      <c r="K89" s="11">
        <v>0</v>
      </c>
      <c r="L89" s="11">
        <v>0</v>
      </c>
      <c r="M89" s="142">
        <v>0</v>
      </c>
      <c r="N89" s="11">
        <v>1504</v>
      </c>
      <c r="O89" s="11">
        <v>1395.5</v>
      </c>
      <c r="P89" s="11">
        <v>53.5</v>
      </c>
      <c r="Q89" s="11">
        <v>0</v>
      </c>
      <c r="R89" s="124" t="s">
        <v>172</v>
      </c>
      <c r="S89" s="11">
        <v>9199.1</v>
      </c>
      <c r="T89" s="11">
        <v>6243.6</v>
      </c>
      <c r="U89" s="11">
        <v>289.4</v>
      </c>
      <c r="V89" s="142">
        <v>110.8</v>
      </c>
      <c r="W89" s="11">
        <v>737.1</v>
      </c>
      <c r="X89" s="11">
        <v>215.9</v>
      </c>
      <c r="Y89" s="11">
        <v>0</v>
      </c>
      <c r="Z89" s="142">
        <v>0</v>
      </c>
      <c r="AA89" s="11">
        <v>412.7</v>
      </c>
      <c r="AB89" s="11">
        <v>251.5</v>
      </c>
      <c r="AC89" s="11">
        <v>0</v>
      </c>
      <c r="AD89" s="11">
        <v>0</v>
      </c>
    </row>
    <row r="90" spans="1:30" ht="12.75">
      <c r="A90" s="124" t="s">
        <v>173</v>
      </c>
      <c r="B90" s="11">
        <v>151909.1</v>
      </c>
      <c r="C90" s="11">
        <v>164692.29</v>
      </c>
      <c r="D90" s="11">
        <v>0</v>
      </c>
      <c r="E90" s="142">
        <v>0</v>
      </c>
      <c r="F90" s="149">
        <v>89364.3</v>
      </c>
      <c r="G90" s="11">
        <v>103682.4</v>
      </c>
      <c r="H90" s="11">
        <v>0</v>
      </c>
      <c r="I90" s="11">
        <v>66.5</v>
      </c>
      <c r="J90" s="149">
        <v>152.6</v>
      </c>
      <c r="K90" s="11">
        <v>156.3</v>
      </c>
      <c r="L90" s="11">
        <v>0</v>
      </c>
      <c r="M90" s="142">
        <v>0</v>
      </c>
      <c r="N90" s="11">
        <v>253.3</v>
      </c>
      <c r="O90" s="11">
        <v>256.2</v>
      </c>
      <c r="P90" s="11">
        <v>0</v>
      </c>
      <c r="Q90" s="11">
        <v>0</v>
      </c>
      <c r="R90" s="124" t="s">
        <v>173</v>
      </c>
      <c r="S90" s="11">
        <v>3993.9</v>
      </c>
      <c r="T90" s="11">
        <v>2235.1</v>
      </c>
      <c r="U90" s="11">
        <v>0</v>
      </c>
      <c r="V90" s="142">
        <v>109</v>
      </c>
      <c r="W90" s="11">
        <v>808.6</v>
      </c>
      <c r="X90" s="11">
        <v>282.9</v>
      </c>
      <c r="Y90" s="11">
        <v>0</v>
      </c>
      <c r="Z90" s="142">
        <v>0</v>
      </c>
      <c r="AA90" s="11">
        <v>2597</v>
      </c>
      <c r="AB90" s="11">
        <v>1513.3</v>
      </c>
      <c r="AC90" s="11">
        <v>0</v>
      </c>
      <c r="AD90" s="11">
        <v>0</v>
      </c>
    </row>
    <row r="91" spans="1:38" s="72" customFormat="1" ht="12.75">
      <c r="A91" s="178" t="s">
        <v>103</v>
      </c>
      <c r="B91" s="163">
        <f aca="true" t="shared" si="27" ref="B91:Q91">SUM(B87:B90)</f>
        <v>268080.7</v>
      </c>
      <c r="C91" s="163">
        <f t="shared" si="27"/>
        <v>302007.39</v>
      </c>
      <c r="D91" s="163">
        <f t="shared" si="27"/>
        <v>323.1</v>
      </c>
      <c r="E91" s="163">
        <f t="shared" si="27"/>
        <v>397.6</v>
      </c>
      <c r="F91" s="163">
        <f t="shared" si="27"/>
        <v>373891.49999999994</v>
      </c>
      <c r="G91" s="163">
        <f t="shared" si="27"/>
        <v>385450.4</v>
      </c>
      <c r="H91" s="163">
        <f t="shared" si="27"/>
        <v>769.4</v>
      </c>
      <c r="I91" s="163">
        <f t="shared" si="27"/>
        <v>957.7</v>
      </c>
      <c r="J91" s="163">
        <f t="shared" si="27"/>
        <v>208.5</v>
      </c>
      <c r="K91" s="163">
        <f t="shared" si="27"/>
        <v>366.1</v>
      </c>
      <c r="L91" s="163">
        <f t="shared" si="27"/>
        <v>0</v>
      </c>
      <c r="M91" s="163">
        <f t="shared" si="27"/>
        <v>0</v>
      </c>
      <c r="N91" s="163">
        <f t="shared" si="27"/>
        <v>3507.4</v>
      </c>
      <c r="O91" s="163">
        <f t="shared" si="27"/>
        <v>3540.6</v>
      </c>
      <c r="P91" s="163">
        <f t="shared" si="27"/>
        <v>53.5</v>
      </c>
      <c r="Q91" s="163">
        <f t="shared" si="27"/>
        <v>0</v>
      </c>
      <c r="R91" s="178" t="s">
        <v>103</v>
      </c>
      <c r="S91" s="163">
        <f>SUM(S87:S90)</f>
        <v>53438.1</v>
      </c>
      <c r="T91" s="163">
        <f>SUM(T87:T90)</f>
        <v>32235.799999999996</v>
      </c>
      <c r="U91" s="163">
        <f aca="true" t="shared" si="28" ref="U91:AD91">SUM(U87:U90)</f>
        <v>1199.9</v>
      </c>
      <c r="V91" s="163">
        <f t="shared" si="28"/>
        <v>706.5</v>
      </c>
      <c r="W91" s="163">
        <f t="shared" si="28"/>
        <v>2875.8999999999996</v>
      </c>
      <c r="X91" s="163">
        <f t="shared" si="28"/>
        <v>857.9</v>
      </c>
      <c r="Y91" s="163">
        <f t="shared" si="28"/>
        <v>0</v>
      </c>
      <c r="Z91" s="163">
        <f t="shared" si="28"/>
        <v>0</v>
      </c>
      <c r="AA91" s="163">
        <f t="shared" si="28"/>
        <v>4361.1</v>
      </c>
      <c r="AB91" s="163">
        <f t="shared" si="28"/>
        <v>1818.1999999999998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v>5073.7</v>
      </c>
      <c r="C93" s="11">
        <v>3975.7</v>
      </c>
      <c r="D93" s="11">
        <v>0</v>
      </c>
      <c r="E93" s="142">
        <v>0</v>
      </c>
      <c r="F93" s="149">
        <v>21349.7</v>
      </c>
      <c r="G93" s="11">
        <v>21519.7</v>
      </c>
      <c r="H93" s="11">
        <v>0</v>
      </c>
      <c r="I93" s="11">
        <v>0</v>
      </c>
      <c r="J93" s="149">
        <v>349.4</v>
      </c>
      <c r="K93" s="11">
        <v>283.7</v>
      </c>
      <c r="L93" s="11">
        <v>0</v>
      </c>
      <c r="M93" s="142">
        <v>0</v>
      </c>
      <c r="N93" s="11">
        <v>144.9</v>
      </c>
      <c r="O93" s="11">
        <v>95.6</v>
      </c>
      <c r="P93" s="11">
        <v>0</v>
      </c>
      <c r="Q93" s="11">
        <v>0</v>
      </c>
      <c r="R93" s="124" t="s">
        <v>175</v>
      </c>
      <c r="S93" s="11">
        <v>173.5</v>
      </c>
      <c r="T93" s="11">
        <v>47.4</v>
      </c>
      <c r="U93" s="11">
        <v>0</v>
      </c>
      <c r="V93" s="142">
        <v>0</v>
      </c>
      <c r="W93" s="11">
        <v>156.6</v>
      </c>
      <c r="X93" s="11">
        <v>15.9</v>
      </c>
      <c r="Y93" s="11">
        <v>0</v>
      </c>
      <c r="Z93" s="142">
        <v>0</v>
      </c>
      <c r="AA93" s="11">
        <v>118.4</v>
      </c>
      <c r="AB93" s="11">
        <v>0</v>
      </c>
      <c r="AC93" s="11">
        <v>0</v>
      </c>
      <c r="AD93" s="11">
        <v>0</v>
      </c>
    </row>
    <row r="94" spans="1:30" ht="12.75">
      <c r="A94" s="124" t="s">
        <v>176</v>
      </c>
      <c r="B94" s="11">
        <v>953.9</v>
      </c>
      <c r="C94" s="11">
        <v>767.4</v>
      </c>
      <c r="D94" s="11">
        <v>0</v>
      </c>
      <c r="E94" s="142">
        <v>0</v>
      </c>
      <c r="F94" s="149">
        <v>7839.4</v>
      </c>
      <c r="G94" s="11">
        <v>6663.5</v>
      </c>
      <c r="H94" s="11">
        <v>0</v>
      </c>
      <c r="I94" s="11">
        <v>0</v>
      </c>
      <c r="J94" s="149">
        <v>0</v>
      </c>
      <c r="K94" s="11">
        <v>17.1</v>
      </c>
      <c r="L94" s="11">
        <v>0</v>
      </c>
      <c r="M94" s="142">
        <v>0</v>
      </c>
      <c r="N94" s="11">
        <v>0</v>
      </c>
      <c r="O94" s="11">
        <v>0</v>
      </c>
      <c r="P94" s="11">
        <v>0</v>
      </c>
      <c r="Q94" s="11">
        <v>0</v>
      </c>
      <c r="R94" s="124" t="s">
        <v>176</v>
      </c>
      <c r="S94" s="11">
        <v>95.4</v>
      </c>
      <c r="T94" s="11">
        <v>0</v>
      </c>
      <c r="U94" s="11">
        <v>0</v>
      </c>
      <c r="V94" s="142">
        <v>0</v>
      </c>
      <c r="W94" s="11">
        <v>193.9</v>
      </c>
      <c r="X94" s="11">
        <v>95.9</v>
      </c>
      <c r="Y94" s="11">
        <v>0</v>
      </c>
      <c r="Z94" s="142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4" t="s">
        <v>177</v>
      </c>
      <c r="B95" s="11">
        <v>598.3</v>
      </c>
      <c r="C95" s="11">
        <v>1713.9</v>
      </c>
      <c r="D95" s="11">
        <v>57.6</v>
      </c>
      <c r="E95" s="142">
        <v>54.7</v>
      </c>
      <c r="F95" s="149">
        <v>4590.9</v>
      </c>
      <c r="G95" s="11">
        <v>6561.4</v>
      </c>
      <c r="H95" s="11">
        <v>750.3</v>
      </c>
      <c r="I95" s="11">
        <v>1219.2</v>
      </c>
      <c r="J95" s="149">
        <v>3115.5</v>
      </c>
      <c r="K95" s="11">
        <v>1594.2</v>
      </c>
      <c r="L95" s="11">
        <v>228.5</v>
      </c>
      <c r="M95" s="142">
        <v>0</v>
      </c>
      <c r="N95" s="11">
        <v>0</v>
      </c>
      <c r="O95" s="11">
        <v>0</v>
      </c>
      <c r="P95" s="11">
        <v>0</v>
      </c>
      <c r="Q95" s="11">
        <v>0</v>
      </c>
      <c r="R95" s="124" t="s">
        <v>177</v>
      </c>
      <c r="S95" s="11">
        <v>200</v>
      </c>
      <c r="T95" s="11">
        <v>123.9</v>
      </c>
      <c r="U95" s="11">
        <v>0</v>
      </c>
      <c r="V95" s="142">
        <v>0</v>
      </c>
      <c r="W95" s="11">
        <v>164.7</v>
      </c>
      <c r="X95" s="11">
        <v>20.3</v>
      </c>
      <c r="Y95" s="11">
        <v>0</v>
      </c>
      <c r="Z95" s="142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4" t="s">
        <v>178</v>
      </c>
      <c r="B96" s="11">
        <v>18205.7</v>
      </c>
      <c r="C96" s="11">
        <v>21312.8</v>
      </c>
      <c r="D96" s="11">
        <v>352.2</v>
      </c>
      <c r="E96" s="142">
        <v>2184.9</v>
      </c>
      <c r="F96" s="149">
        <v>75928.7</v>
      </c>
      <c r="G96" s="11">
        <v>93369.32</v>
      </c>
      <c r="H96" s="11">
        <v>1360.9</v>
      </c>
      <c r="I96" s="11">
        <v>1369.6</v>
      </c>
      <c r="J96" s="149">
        <v>13924.3</v>
      </c>
      <c r="K96" s="11">
        <v>10142.8</v>
      </c>
      <c r="L96" s="11">
        <v>1372.6</v>
      </c>
      <c r="M96" s="142">
        <v>795.3</v>
      </c>
      <c r="N96" s="11">
        <v>0</v>
      </c>
      <c r="O96" s="11">
        <v>6.4</v>
      </c>
      <c r="P96" s="11">
        <v>0</v>
      </c>
      <c r="Q96" s="11">
        <v>0</v>
      </c>
      <c r="R96" s="124" t="s">
        <v>178</v>
      </c>
      <c r="S96" s="11">
        <v>876.7</v>
      </c>
      <c r="T96" s="11">
        <v>277</v>
      </c>
      <c r="U96" s="11">
        <v>252.4</v>
      </c>
      <c r="V96" s="142">
        <v>109.3</v>
      </c>
      <c r="W96" s="11">
        <v>1913.9</v>
      </c>
      <c r="X96" s="11">
        <v>463.8</v>
      </c>
      <c r="Y96" s="11">
        <v>21.8</v>
      </c>
      <c r="Z96" s="142">
        <v>5.6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4" t="s">
        <v>179</v>
      </c>
      <c r="B97" s="11">
        <v>1853.5</v>
      </c>
      <c r="C97" s="11">
        <v>3528</v>
      </c>
      <c r="D97" s="11">
        <v>0</v>
      </c>
      <c r="E97" s="142">
        <v>339</v>
      </c>
      <c r="F97" s="149">
        <v>2000.8</v>
      </c>
      <c r="G97" s="11">
        <v>3539.7</v>
      </c>
      <c r="H97" s="11">
        <v>0</v>
      </c>
      <c r="I97" s="11">
        <v>255.2</v>
      </c>
      <c r="J97" s="149">
        <v>738.9</v>
      </c>
      <c r="K97" s="11">
        <v>973.1</v>
      </c>
      <c r="L97" s="11">
        <v>0</v>
      </c>
      <c r="M97" s="142">
        <v>0</v>
      </c>
      <c r="N97" s="11">
        <v>0</v>
      </c>
      <c r="O97" s="11">
        <v>76</v>
      </c>
      <c r="P97" s="11">
        <v>0</v>
      </c>
      <c r="Q97" s="11">
        <v>0</v>
      </c>
      <c r="R97" s="124" t="s">
        <v>179</v>
      </c>
      <c r="S97" s="11">
        <v>19</v>
      </c>
      <c r="T97" s="11">
        <v>5.6</v>
      </c>
      <c r="U97" s="11">
        <v>0</v>
      </c>
      <c r="V97" s="142">
        <v>0</v>
      </c>
      <c r="W97" s="11">
        <v>2.2</v>
      </c>
      <c r="X97" s="11">
        <v>32.1</v>
      </c>
      <c r="Y97" s="11">
        <v>0</v>
      </c>
      <c r="Z97" s="142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2" customFormat="1" ht="12.75">
      <c r="A98" s="178" t="s">
        <v>103</v>
      </c>
      <c r="B98" s="163">
        <f aca="true" t="shared" si="29" ref="B98:Q98">SUM(B93:B97)</f>
        <v>26685.1</v>
      </c>
      <c r="C98" s="163">
        <f t="shared" si="29"/>
        <v>31297.8</v>
      </c>
      <c r="D98" s="163">
        <f t="shared" si="29"/>
        <v>409.8</v>
      </c>
      <c r="E98" s="163">
        <f t="shared" si="29"/>
        <v>2578.6</v>
      </c>
      <c r="F98" s="163">
        <f t="shared" si="29"/>
        <v>111709.5</v>
      </c>
      <c r="G98" s="163">
        <f t="shared" si="29"/>
        <v>131653.62000000002</v>
      </c>
      <c r="H98" s="163">
        <f t="shared" si="29"/>
        <v>2111.2</v>
      </c>
      <c r="I98" s="163">
        <f t="shared" si="29"/>
        <v>2844</v>
      </c>
      <c r="J98" s="163">
        <f t="shared" si="29"/>
        <v>18128.100000000002</v>
      </c>
      <c r="K98" s="163">
        <f t="shared" si="29"/>
        <v>13010.9</v>
      </c>
      <c r="L98" s="163">
        <f t="shared" si="29"/>
        <v>1601.1</v>
      </c>
      <c r="M98" s="163">
        <f t="shared" si="29"/>
        <v>795.3</v>
      </c>
      <c r="N98" s="163">
        <f t="shared" si="29"/>
        <v>144.9</v>
      </c>
      <c r="O98" s="163">
        <f t="shared" si="29"/>
        <v>178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>SUM(S93:S97)</f>
        <v>1364.6</v>
      </c>
      <c r="T98" s="163">
        <f>SUM(T93:T97)</f>
        <v>453.90000000000003</v>
      </c>
      <c r="U98" s="163">
        <f aca="true" t="shared" si="30" ref="U98:AD98">SUM(U93:U97)</f>
        <v>252.4</v>
      </c>
      <c r="V98" s="163">
        <f t="shared" si="30"/>
        <v>109.3</v>
      </c>
      <c r="W98" s="163">
        <f t="shared" si="30"/>
        <v>2431.3</v>
      </c>
      <c r="X98" s="163">
        <f t="shared" si="30"/>
        <v>628.0000000000001</v>
      </c>
      <c r="Y98" s="163">
        <f t="shared" si="30"/>
        <v>21.8</v>
      </c>
      <c r="Z98" s="163">
        <f t="shared" si="30"/>
        <v>5.6</v>
      </c>
      <c r="AA98" s="163">
        <f t="shared" si="30"/>
        <v>118.4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v>2207.9</v>
      </c>
      <c r="C100" s="11">
        <v>2884.81</v>
      </c>
      <c r="D100" s="11">
        <v>0</v>
      </c>
      <c r="E100" s="142">
        <v>0</v>
      </c>
      <c r="F100" s="149">
        <v>14400.8</v>
      </c>
      <c r="G100" s="11">
        <v>18241.48</v>
      </c>
      <c r="H100" s="11">
        <v>55.7</v>
      </c>
      <c r="I100" s="11">
        <v>66.5</v>
      </c>
      <c r="J100" s="149">
        <v>865.6</v>
      </c>
      <c r="K100" s="11">
        <v>290</v>
      </c>
      <c r="L100" s="11">
        <v>250.8</v>
      </c>
      <c r="M100" s="142">
        <v>0</v>
      </c>
      <c r="N100" s="11">
        <v>0</v>
      </c>
      <c r="O100" s="11">
        <v>153</v>
      </c>
      <c r="P100" s="11">
        <v>0</v>
      </c>
      <c r="Q100" s="11">
        <v>0</v>
      </c>
      <c r="R100" s="124" t="s">
        <v>181</v>
      </c>
      <c r="S100" s="11">
        <v>878.9</v>
      </c>
      <c r="T100" s="11">
        <v>376.61</v>
      </c>
      <c r="U100" s="11">
        <v>0</v>
      </c>
      <c r="V100" s="142">
        <v>0</v>
      </c>
      <c r="W100" s="11">
        <v>71.5</v>
      </c>
      <c r="X100" s="11">
        <v>36.3</v>
      </c>
      <c r="Y100" s="11">
        <v>0</v>
      </c>
      <c r="Z100" s="142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4" t="s">
        <v>182</v>
      </c>
      <c r="B101" s="11">
        <v>1844.5</v>
      </c>
      <c r="C101" s="11">
        <v>1602.73</v>
      </c>
      <c r="D101" s="11">
        <v>124.1</v>
      </c>
      <c r="E101" s="142">
        <v>457.9</v>
      </c>
      <c r="F101" s="149">
        <v>1101.3</v>
      </c>
      <c r="G101" s="11">
        <v>1332.87</v>
      </c>
      <c r="H101" s="11">
        <v>338.7</v>
      </c>
      <c r="I101" s="11">
        <v>14.4</v>
      </c>
      <c r="J101" s="149">
        <v>583.5</v>
      </c>
      <c r="K101" s="11">
        <v>201.46</v>
      </c>
      <c r="L101" s="11">
        <v>198.3</v>
      </c>
      <c r="M101" s="142">
        <v>85.3</v>
      </c>
      <c r="N101" s="11">
        <v>74.8</v>
      </c>
      <c r="O101" s="11">
        <v>21.8</v>
      </c>
      <c r="P101" s="11">
        <v>0</v>
      </c>
      <c r="Q101" s="11">
        <v>0</v>
      </c>
      <c r="R101" s="124" t="s">
        <v>182</v>
      </c>
      <c r="S101" s="11">
        <v>253.9</v>
      </c>
      <c r="T101" s="11">
        <v>425.04</v>
      </c>
      <c r="U101" s="11">
        <v>0</v>
      </c>
      <c r="V101" s="142">
        <v>204.64</v>
      </c>
      <c r="W101" s="11">
        <v>123.4</v>
      </c>
      <c r="X101" s="11">
        <v>182.42</v>
      </c>
      <c r="Y101" s="11">
        <v>0</v>
      </c>
      <c r="Z101" s="142">
        <v>94.02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67" t="s">
        <v>183</v>
      </c>
      <c r="B102" s="11">
        <v>27915.3</v>
      </c>
      <c r="C102" s="11">
        <v>34311.46</v>
      </c>
      <c r="D102" s="11">
        <v>0</v>
      </c>
      <c r="E102" s="142">
        <v>0</v>
      </c>
      <c r="F102" s="149">
        <v>119465.7</v>
      </c>
      <c r="G102" s="11">
        <v>159209.9</v>
      </c>
      <c r="H102" s="11">
        <v>0</v>
      </c>
      <c r="I102" s="11">
        <v>0</v>
      </c>
      <c r="J102" s="149">
        <v>12092.2</v>
      </c>
      <c r="K102" s="11">
        <v>10326.73</v>
      </c>
      <c r="L102" s="11">
        <v>0</v>
      </c>
      <c r="M102" s="142">
        <v>0</v>
      </c>
      <c r="N102" s="11">
        <v>18.6</v>
      </c>
      <c r="O102" s="11">
        <v>16.9</v>
      </c>
      <c r="P102" s="11">
        <v>0</v>
      </c>
      <c r="Q102" s="11">
        <v>0</v>
      </c>
      <c r="R102" s="167" t="s">
        <v>183</v>
      </c>
      <c r="S102" s="11">
        <v>10823.3</v>
      </c>
      <c r="T102" s="11">
        <v>6225.91</v>
      </c>
      <c r="U102" s="11">
        <v>0</v>
      </c>
      <c r="V102" s="142">
        <v>0</v>
      </c>
      <c r="W102" s="11">
        <v>1288.2</v>
      </c>
      <c r="X102" s="11">
        <v>228.59</v>
      </c>
      <c r="Y102" s="11">
        <v>0</v>
      </c>
      <c r="Z102" s="142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67" t="s">
        <v>184</v>
      </c>
      <c r="B103" s="11">
        <v>41696.8</v>
      </c>
      <c r="C103" s="11">
        <v>33979.19</v>
      </c>
      <c r="D103" s="11">
        <v>168.3</v>
      </c>
      <c r="E103" s="142">
        <v>370.1</v>
      </c>
      <c r="F103" s="149">
        <v>171051.6</v>
      </c>
      <c r="G103" s="11">
        <v>188657.06</v>
      </c>
      <c r="H103" s="11">
        <v>286.7</v>
      </c>
      <c r="I103" s="11">
        <v>207.1</v>
      </c>
      <c r="J103" s="149">
        <v>23168.5</v>
      </c>
      <c r="K103" s="11">
        <v>15688.32</v>
      </c>
      <c r="L103" s="11">
        <v>0</v>
      </c>
      <c r="M103" s="142">
        <v>0</v>
      </c>
      <c r="N103" s="11">
        <v>375.6</v>
      </c>
      <c r="O103" s="11">
        <v>757.1</v>
      </c>
      <c r="P103" s="11">
        <v>0</v>
      </c>
      <c r="Q103" s="11">
        <v>0</v>
      </c>
      <c r="R103" s="167" t="s">
        <v>184</v>
      </c>
      <c r="S103" s="11">
        <v>5320.4</v>
      </c>
      <c r="T103" s="11">
        <v>2309.77</v>
      </c>
      <c r="U103" s="11">
        <v>298.9</v>
      </c>
      <c r="V103" s="142">
        <v>121.28</v>
      </c>
      <c r="W103" s="11">
        <v>7196.1</v>
      </c>
      <c r="X103" s="11">
        <v>1515.88</v>
      </c>
      <c r="Y103" s="11">
        <v>0</v>
      </c>
      <c r="Z103" s="142">
        <v>0</v>
      </c>
      <c r="AA103" s="11">
        <v>575.3</v>
      </c>
      <c r="AB103" s="11">
        <v>12.6</v>
      </c>
      <c r="AC103" s="11">
        <v>0</v>
      </c>
      <c r="AD103" s="11">
        <v>0</v>
      </c>
    </row>
    <row r="104" spans="1:30" ht="12.75">
      <c r="A104" s="167" t="s">
        <v>185</v>
      </c>
      <c r="B104" s="11">
        <v>2010.4</v>
      </c>
      <c r="C104" s="11">
        <v>2267</v>
      </c>
      <c r="D104" s="11">
        <v>0</v>
      </c>
      <c r="E104" s="142">
        <v>0</v>
      </c>
      <c r="F104" s="149">
        <v>4030.7</v>
      </c>
      <c r="G104" s="11">
        <v>5723.4</v>
      </c>
      <c r="H104" s="11">
        <v>0</v>
      </c>
      <c r="I104" s="11">
        <v>0</v>
      </c>
      <c r="J104" s="149">
        <v>184.8</v>
      </c>
      <c r="K104" s="11">
        <v>149.7</v>
      </c>
      <c r="L104" s="11">
        <v>0</v>
      </c>
      <c r="M104" s="142">
        <v>0</v>
      </c>
      <c r="N104" s="11">
        <v>139</v>
      </c>
      <c r="O104" s="11">
        <v>52.8</v>
      </c>
      <c r="P104" s="11">
        <v>0</v>
      </c>
      <c r="Q104" s="11">
        <v>0</v>
      </c>
      <c r="R104" s="167" t="s">
        <v>185</v>
      </c>
      <c r="S104" s="11">
        <v>55.5</v>
      </c>
      <c r="T104" s="11">
        <v>23</v>
      </c>
      <c r="U104" s="11">
        <v>0</v>
      </c>
      <c r="V104" s="142">
        <v>0</v>
      </c>
      <c r="W104" s="11">
        <v>57.3</v>
      </c>
      <c r="X104" s="11">
        <v>11.4</v>
      </c>
      <c r="Y104" s="11">
        <v>0</v>
      </c>
      <c r="Z104" s="142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67" t="s">
        <v>186</v>
      </c>
      <c r="B105" s="11">
        <v>1258.7</v>
      </c>
      <c r="C105" s="11">
        <v>2032.56</v>
      </c>
      <c r="D105" s="11">
        <v>0</v>
      </c>
      <c r="E105" s="142">
        <v>0</v>
      </c>
      <c r="F105" s="149">
        <v>2580.2</v>
      </c>
      <c r="G105" s="11">
        <v>4545.57</v>
      </c>
      <c r="H105" s="11">
        <v>0</v>
      </c>
      <c r="I105" s="11">
        <v>0</v>
      </c>
      <c r="J105" s="149">
        <v>1226.8</v>
      </c>
      <c r="K105" s="11">
        <v>1803.72</v>
      </c>
      <c r="L105" s="11">
        <v>0</v>
      </c>
      <c r="M105" s="142">
        <v>0</v>
      </c>
      <c r="N105" s="11">
        <v>0</v>
      </c>
      <c r="O105" s="11">
        <v>14.98</v>
      </c>
      <c r="P105" s="11">
        <v>0</v>
      </c>
      <c r="Q105" s="11">
        <v>0</v>
      </c>
      <c r="R105" s="167" t="s">
        <v>186</v>
      </c>
      <c r="S105" s="11">
        <v>14.1</v>
      </c>
      <c r="T105" s="11">
        <v>0</v>
      </c>
      <c r="U105" s="11">
        <v>0</v>
      </c>
      <c r="V105" s="142">
        <v>0</v>
      </c>
      <c r="W105" s="11">
        <v>8.7</v>
      </c>
      <c r="X105" s="11">
        <v>13.4</v>
      </c>
      <c r="Y105" s="11">
        <v>0</v>
      </c>
      <c r="Z105" s="142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67" t="s">
        <v>187</v>
      </c>
      <c r="B106" s="11">
        <v>10917.8</v>
      </c>
      <c r="C106" s="11">
        <v>8298.05</v>
      </c>
      <c r="D106" s="11">
        <v>0</v>
      </c>
      <c r="E106" s="142">
        <v>0</v>
      </c>
      <c r="F106" s="149">
        <v>40233.2</v>
      </c>
      <c r="G106" s="11">
        <v>51265.55</v>
      </c>
      <c r="H106" s="11">
        <v>0</v>
      </c>
      <c r="I106" s="11">
        <v>0</v>
      </c>
      <c r="J106" s="149">
        <v>3810.4</v>
      </c>
      <c r="K106" s="11">
        <v>2286.99</v>
      </c>
      <c r="L106" s="11">
        <v>0</v>
      </c>
      <c r="M106" s="142">
        <v>0</v>
      </c>
      <c r="N106" s="11">
        <v>1031</v>
      </c>
      <c r="O106" s="11">
        <v>1676.3</v>
      </c>
      <c r="P106" s="11">
        <v>0</v>
      </c>
      <c r="Q106" s="11">
        <v>0</v>
      </c>
      <c r="R106" s="167" t="s">
        <v>187</v>
      </c>
      <c r="S106" s="11">
        <v>1535.7</v>
      </c>
      <c r="T106" s="11">
        <v>600.78</v>
      </c>
      <c r="U106" s="11">
        <v>0</v>
      </c>
      <c r="V106" s="142">
        <v>0</v>
      </c>
      <c r="W106" s="11">
        <v>933.7</v>
      </c>
      <c r="X106" s="11">
        <v>408.01</v>
      </c>
      <c r="Y106" s="11">
        <v>0</v>
      </c>
      <c r="Z106" s="142">
        <v>0</v>
      </c>
      <c r="AA106" s="11">
        <v>122.7</v>
      </c>
      <c r="AB106" s="11">
        <v>0</v>
      </c>
      <c r="AC106" s="11">
        <v>0</v>
      </c>
      <c r="AD106" s="11">
        <v>0</v>
      </c>
    </row>
    <row r="107" spans="1:30" ht="12.75">
      <c r="A107" s="167" t="s">
        <v>188</v>
      </c>
      <c r="B107" s="11">
        <v>10910.1</v>
      </c>
      <c r="C107" s="11">
        <v>13180.8</v>
      </c>
      <c r="D107" s="11">
        <v>449.6</v>
      </c>
      <c r="E107" s="142">
        <v>477.8</v>
      </c>
      <c r="F107" s="149">
        <v>61493.3</v>
      </c>
      <c r="G107" s="11">
        <v>79793.65</v>
      </c>
      <c r="H107" s="11">
        <v>323.9</v>
      </c>
      <c r="I107" s="11">
        <v>474.4</v>
      </c>
      <c r="J107" s="149">
        <v>5449.1</v>
      </c>
      <c r="K107" s="11">
        <v>3491.18</v>
      </c>
      <c r="L107" s="11">
        <v>15.1</v>
      </c>
      <c r="M107" s="142">
        <v>209.8</v>
      </c>
      <c r="N107" s="11">
        <v>194.7</v>
      </c>
      <c r="O107" s="11">
        <v>116.8</v>
      </c>
      <c r="P107" s="11">
        <v>0</v>
      </c>
      <c r="Q107" s="11">
        <v>0</v>
      </c>
      <c r="R107" s="167" t="s">
        <v>188</v>
      </c>
      <c r="S107" s="11">
        <v>3151.6</v>
      </c>
      <c r="T107" s="11">
        <v>1311.81</v>
      </c>
      <c r="U107" s="11">
        <v>1068.5</v>
      </c>
      <c r="V107" s="142">
        <v>583.2</v>
      </c>
      <c r="W107" s="11">
        <v>488.7</v>
      </c>
      <c r="X107" s="11">
        <v>172.5</v>
      </c>
      <c r="Y107" s="11">
        <v>0</v>
      </c>
      <c r="Z107" s="142">
        <v>0</v>
      </c>
      <c r="AA107" s="11">
        <v>0</v>
      </c>
      <c r="AB107" s="11">
        <v>25.9</v>
      </c>
      <c r="AC107" s="11">
        <v>0</v>
      </c>
      <c r="AD107" s="11">
        <v>25.9</v>
      </c>
    </row>
    <row r="108" spans="1:30" s="72" customFormat="1" ht="12.75">
      <c r="A108" s="179" t="s">
        <v>103</v>
      </c>
      <c r="B108" s="163">
        <f aca="true" t="shared" si="31" ref="B108:Q108">SUM(B100:B107)</f>
        <v>98761.5</v>
      </c>
      <c r="C108" s="163">
        <f t="shared" si="31"/>
        <v>98556.6</v>
      </c>
      <c r="D108" s="163">
        <f t="shared" si="31"/>
        <v>742</v>
      </c>
      <c r="E108" s="163">
        <f t="shared" si="31"/>
        <v>1305.8</v>
      </c>
      <c r="F108" s="163">
        <f t="shared" si="31"/>
        <v>414356.80000000005</v>
      </c>
      <c r="G108" s="163">
        <f t="shared" si="31"/>
        <v>508769.48</v>
      </c>
      <c r="H108" s="163">
        <f t="shared" si="31"/>
        <v>1004.9999999999999</v>
      </c>
      <c r="I108" s="163">
        <f t="shared" si="31"/>
        <v>762.4</v>
      </c>
      <c r="J108" s="163">
        <f t="shared" si="31"/>
        <v>47380.90000000001</v>
      </c>
      <c r="K108" s="163">
        <f t="shared" si="31"/>
        <v>34238.1</v>
      </c>
      <c r="L108" s="163">
        <f t="shared" si="31"/>
        <v>464.20000000000005</v>
      </c>
      <c r="M108" s="163">
        <f t="shared" si="31"/>
        <v>295.1</v>
      </c>
      <c r="N108" s="163">
        <f t="shared" si="31"/>
        <v>1833.7</v>
      </c>
      <c r="O108" s="163">
        <f t="shared" si="31"/>
        <v>2809.6800000000003</v>
      </c>
      <c r="P108" s="163">
        <f t="shared" si="31"/>
        <v>0</v>
      </c>
      <c r="Q108" s="163">
        <f t="shared" si="31"/>
        <v>0</v>
      </c>
      <c r="R108" s="179" t="s">
        <v>103</v>
      </c>
      <c r="S108" s="163">
        <f>SUM(S100:S107)</f>
        <v>22033.399999999998</v>
      </c>
      <c r="T108" s="163">
        <f>SUM(T100:T107)</f>
        <v>11272.92</v>
      </c>
      <c r="U108" s="163">
        <f aca="true" t="shared" si="32" ref="U108:AD108">SUM(U100:U107)</f>
        <v>1367.4</v>
      </c>
      <c r="V108" s="163">
        <f t="shared" si="32"/>
        <v>909.12</v>
      </c>
      <c r="W108" s="163">
        <f t="shared" si="32"/>
        <v>10167.600000000002</v>
      </c>
      <c r="X108" s="163">
        <f t="shared" si="32"/>
        <v>2568.5</v>
      </c>
      <c r="Y108" s="163">
        <f t="shared" si="32"/>
        <v>0</v>
      </c>
      <c r="Z108" s="163">
        <f t="shared" si="32"/>
        <v>94.02</v>
      </c>
      <c r="AA108" s="163">
        <f t="shared" si="32"/>
        <v>698</v>
      </c>
      <c r="AB108" s="163">
        <f t="shared" si="32"/>
        <v>38.5</v>
      </c>
      <c r="AC108" s="163">
        <f t="shared" si="32"/>
        <v>0</v>
      </c>
      <c r="AD108" s="163">
        <f t="shared" si="32"/>
        <v>25.9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v>43.4</v>
      </c>
      <c r="C110" s="11">
        <v>529.9</v>
      </c>
      <c r="D110" s="11">
        <v>0</v>
      </c>
      <c r="E110" s="142">
        <v>0</v>
      </c>
      <c r="F110" s="149">
        <v>0</v>
      </c>
      <c r="G110" s="11">
        <v>558.1</v>
      </c>
      <c r="H110" s="11">
        <v>0</v>
      </c>
      <c r="I110" s="11">
        <v>0</v>
      </c>
      <c r="J110" s="149">
        <v>0</v>
      </c>
      <c r="K110" s="11">
        <v>0</v>
      </c>
      <c r="L110" s="11">
        <v>0</v>
      </c>
      <c r="M110" s="142">
        <v>0</v>
      </c>
      <c r="N110" s="11">
        <v>0</v>
      </c>
      <c r="O110" s="11">
        <v>0</v>
      </c>
      <c r="P110" s="11">
        <v>0</v>
      </c>
      <c r="Q110" s="11">
        <v>0</v>
      </c>
      <c r="R110" s="167" t="s">
        <v>190</v>
      </c>
      <c r="S110" s="11">
        <v>0</v>
      </c>
      <c r="T110" s="11">
        <v>0</v>
      </c>
      <c r="U110" s="11">
        <v>0</v>
      </c>
      <c r="V110" s="142">
        <v>0</v>
      </c>
      <c r="W110" s="11">
        <v>0</v>
      </c>
      <c r="X110" s="11">
        <v>0</v>
      </c>
      <c r="Y110" s="11">
        <v>0</v>
      </c>
      <c r="Z110" s="142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67" t="s">
        <v>191</v>
      </c>
      <c r="B111" s="11">
        <v>5506.6</v>
      </c>
      <c r="C111" s="11">
        <v>5291.62</v>
      </c>
      <c r="D111" s="11">
        <v>0</v>
      </c>
      <c r="E111" s="142">
        <v>0</v>
      </c>
      <c r="F111" s="149">
        <v>1960.2</v>
      </c>
      <c r="G111" s="11">
        <v>2891.98</v>
      </c>
      <c r="H111" s="11">
        <v>0</v>
      </c>
      <c r="I111" s="11">
        <v>0</v>
      </c>
      <c r="J111" s="149">
        <v>0</v>
      </c>
      <c r="K111" s="11">
        <v>0</v>
      </c>
      <c r="L111" s="11">
        <v>0</v>
      </c>
      <c r="M111" s="142">
        <v>0</v>
      </c>
      <c r="N111" s="11">
        <v>0</v>
      </c>
      <c r="O111" s="11">
        <v>0</v>
      </c>
      <c r="P111" s="11">
        <v>0</v>
      </c>
      <c r="Q111" s="11">
        <v>0</v>
      </c>
      <c r="R111" s="167" t="s">
        <v>191</v>
      </c>
      <c r="S111" s="11">
        <v>385</v>
      </c>
      <c r="T111" s="11">
        <v>24.39</v>
      </c>
      <c r="U111" s="11">
        <v>0</v>
      </c>
      <c r="V111" s="142">
        <v>0</v>
      </c>
      <c r="W111" s="11">
        <v>0</v>
      </c>
      <c r="X111" s="11">
        <v>0</v>
      </c>
      <c r="Y111" s="11">
        <v>0</v>
      </c>
      <c r="Z111" s="142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67" t="s">
        <v>192</v>
      </c>
      <c r="B112" s="11">
        <v>815.9</v>
      </c>
      <c r="C112" s="11">
        <v>564.6</v>
      </c>
      <c r="D112" s="11">
        <v>0</v>
      </c>
      <c r="E112" s="142">
        <v>0</v>
      </c>
      <c r="F112" s="149">
        <v>916.5</v>
      </c>
      <c r="G112" s="11">
        <v>438.9</v>
      </c>
      <c r="H112" s="11">
        <v>0</v>
      </c>
      <c r="I112" s="11">
        <v>0</v>
      </c>
      <c r="J112" s="149">
        <v>0</v>
      </c>
      <c r="K112" s="11">
        <v>0</v>
      </c>
      <c r="L112" s="11">
        <v>0</v>
      </c>
      <c r="M112" s="142">
        <v>0</v>
      </c>
      <c r="N112" s="11">
        <v>0</v>
      </c>
      <c r="O112" s="11">
        <v>0</v>
      </c>
      <c r="P112" s="11">
        <v>0</v>
      </c>
      <c r="Q112" s="11">
        <v>0</v>
      </c>
      <c r="R112" s="167" t="s">
        <v>192</v>
      </c>
      <c r="S112" s="11">
        <v>0</v>
      </c>
      <c r="T112" s="11">
        <v>10</v>
      </c>
      <c r="U112" s="11">
        <v>0</v>
      </c>
      <c r="V112" s="142">
        <v>0</v>
      </c>
      <c r="W112" s="11">
        <v>0</v>
      </c>
      <c r="X112" s="11">
        <v>0</v>
      </c>
      <c r="Y112" s="11">
        <v>0</v>
      </c>
      <c r="Z112" s="142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2" customFormat="1" ht="12.75">
      <c r="A113" s="179" t="s">
        <v>103</v>
      </c>
      <c r="B113" s="163">
        <f aca="true" t="shared" si="33" ref="B113:Q113">SUM(B110:B112)</f>
        <v>6365.9</v>
      </c>
      <c r="C113" s="163">
        <f t="shared" si="33"/>
        <v>6386.12</v>
      </c>
      <c r="D113" s="163">
        <f t="shared" si="33"/>
        <v>0</v>
      </c>
      <c r="E113" s="163">
        <f t="shared" si="33"/>
        <v>0</v>
      </c>
      <c r="F113" s="163">
        <f t="shared" si="33"/>
        <v>2876.7</v>
      </c>
      <c r="G113" s="163">
        <f t="shared" si="33"/>
        <v>3888.98</v>
      </c>
      <c r="H113" s="163">
        <f t="shared" si="33"/>
        <v>0</v>
      </c>
      <c r="I113" s="163">
        <f t="shared" si="33"/>
        <v>0</v>
      </c>
      <c r="J113" s="163">
        <f t="shared" si="33"/>
        <v>0</v>
      </c>
      <c r="K113" s="163">
        <f t="shared" si="33"/>
        <v>0</v>
      </c>
      <c r="L113" s="163">
        <f t="shared" si="33"/>
        <v>0</v>
      </c>
      <c r="M113" s="163">
        <f t="shared" si="33"/>
        <v>0</v>
      </c>
      <c r="N113" s="163">
        <f t="shared" si="33"/>
        <v>0</v>
      </c>
      <c r="O113" s="163">
        <f t="shared" si="33"/>
        <v>0</v>
      </c>
      <c r="P113" s="163">
        <f t="shared" si="33"/>
        <v>0</v>
      </c>
      <c r="Q113" s="163">
        <f t="shared" si="33"/>
        <v>0</v>
      </c>
      <c r="R113" s="179" t="s">
        <v>103</v>
      </c>
      <c r="S113" s="163">
        <f>SUM(S110:S112)</f>
        <v>385</v>
      </c>
      <c r="T113" s="163">
        <f>SUM(T110:T112)</f>
        <v>34.39</v>
      </c>
      <c r="U113" s="163">
        <f aca="true" t="shared" si="34" ref="U113:AD113">SUM(U110:U112)</f>
        <v>0</v>
      </c>
      <c r="V113" s="163">
        <f t="shared" si="34"/>
        <v>0</v>
      </c>
      <c r="W113" s="163">
        <f t="shared" si="34"/>
        <v>0</v>
      </c>
      <c r="X113" s="163">
        <f t="shared" si="34"/>
        <v>0</v>
      </c>
      <c r="Y113" s="163">
        <f t="shared" si="34"/>
        <v>0</v>
      </c>
      <c r="Z113" s="163">
        <f t="shared" si="34"/>
        <v>0</v>
      </c>
      <c r="AA113" s="163">
        <f t="shared" si="34"/>
        <v>0</v>
      </c>
      <c r="AB113" s="163">
        <f t="shared" si="34"/>
        <v>0</v>
      </c>
      <c r="AC113" s="163">
        <f t="shared" si="34"/>
        <v>0</v>
      </c>
      <c r="AD113" s="163">
        <f t="shared" si="34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v>18366.1</v>
      </c>
      <c r="C115" s="11">
        <v>20631.51</v>
      </c>
      <c r="D115" s="11">
        <v>0</v>
      </c>
      <c r="E115" s="142">
        <v>0</v>
      </c>
      <c r="F115" s="149">
        <v>12678.5</v>
      </c>
      <c r="G115" s="11">
        <v>19169.64</v>
      </c>
      <c r="H115" s="11">
        <v>0</v>
      </c>
      <c r="I115" s="11">
        <v>0</v>
      </c>
      <c r="J115" s="149">
        <v>6046.1</v>
      </c>
      <c r="K115" s="11">
        <v>6352.13</v>
      </c>
      <c r="L115" s="11">
        <v>325.3</v>
      </c>
      <c r="M115" s="142">
        <v>400.7</v>
      </c>
      <c r="N115" s="11">
        <v>0</v>
      </c>
      <c r="O115" s="11">
        <v>0</v>
      </c>
      <c r="P115" s="11">
        <v>0</v>
      </c>
      <c r="Q115" s="11">
        <v>0</v>
      </c>
      <c r="R115" s="167" t="s">
        <v>194</v>
      </c>
      <c r="S115" s="11">
        <v>797.1</v>
      </c>
      <c r="T115" s="11">
        <v>227.8</v>
      </c>
      <c r="U115" s="11">
        <v>0</v>
      </c>
      <c r="V115" s="142">
        <v>0</v>
      </c>
      <c r="W115" s="11">
        <v>293.8</v>
      </c>
      <c r="X115" s="11">
        <v>2.5</v>
      </c>
      <c r="Y115" s="11">
        <v>0</v>
      </c>
      <c r="Z115" s="142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67" t="s">
        <v>195</v>
      </c>
      <c r="B116" s="11">
        <v>93.1</v>
      </c>
      <c r="C116" s="11">
        <v>108.3</v>
      </c>
      <c r="D116" s="11">
        <v>0</v>
      </c>
      <c r="E116" s="142">
        <v>0</v>
      </c>
      <c r="F116" s="149">
        <v>49.8</v>
      </c>
      <c r="G116" s="11">
        <v>127.9</v>
      </c>
      <c r="H116" s="11">
        <v>0</v>
      </c>
      <c r="I116" s="11">
        <v>0</v>
      </c>
      <c r="J116" s="149">
        <v>25.4</v>
      </c>
      <c r="K116" s="11">
        <v>0</v>
      </c>
      <c r="L116" s="11">
        <v>0</v>
      </c>
      <c r="M116" s="142">
        <v>0</v>
      </c>
      <c r="N116" s="11">
        <v>0</v>
      </c>
      <c r="O116" s="11">
        <v>0</v>
      </c>
      <c r="P116" s="11">
        <v>0</v>
      </c>
      <c r="Q116" s="11">
        <v>0</v>
      </c>
      <c r="R116" s="167" t="s">
        <v>195</v>
      </c>
      <c r="S116" s="11">
        <v>45.6</v>
      </c>
      <c r="T116" s="11">
        <v>49.4</v>
      </c>
      <c r="U116" s="11">
        <v>0</v>
      </c>
      <c r="V116" s="142">
        <v>0</v>
      </c>
      <c r="W116" s="11">
        <v>0</v>
      </c>
      <c r="X116" s="11">
        <v>0</v>
      </c>
      <c r="Y116" s="11">
        <v>0</v>
      </c>
      <c r="Z116" s="142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67" t="s">
        <v>196</v>
      </c>
      <c r="B117" s="11">
        <v>3851.2</v>
      </c>
      <c r="C117" s="11">
        <v>5465.48</v>
      </c>
      <c r="D117" s="11">
        <v>91.2</v>
      </c>
      <c r="E117" s="142">
        <v>168.5</v>
      </c>
      <c r="F117" s="149">
        <v>13972</v>
      </c>
      <c r="G117" s="11">
        <v>17136.45</v>
      </c>
      <c r="H117" s="11">
        <v>1274.1</v>
      </c>
      <c r="I117" s="11">
        <v>2694.9</v>
      </c>
      <c r="J117" s="149">
        <v>2548.3</v>
      </c>
      <c r="K117" s="11">
        <v>2536.8</v>
      </c>
      <c r="L117" s="11">
        <v>54.5</v>
      </c>
      <c r="M117" s="142">
        <v>0</v>
      </c>
      <c r="N117" s="11">
        <v>0</v>
      </c>
      <c r="O117" s="11">
        <v>0</v>
      </c>
      <c r="P117" s="11">
        <v>0</v>
      </c>
      <c r="Q117" s="11">
        <v>0</v>
      </c>
      <c r="R117" s="167" t="s">
        <v>196</v>
      </c>
      <c r="S117" s="11">
        <v>2588.5</v>
      </c>
      <c r="T117" s="11">
        <v>1517.46</v>
      </c>
      <c r="U117" s="11">
        <v>19.7</v>
      </c>
      <c r="V117" s="142">
        <v>67.7</v>
      </c>
      <c r="W117" s="11">
        <v>57.5</v>
      </c>
      <c r="X117" s="11">
        <v>73.18</v>
      </c>
      <c r="Y117" s="11">
        <v>0</v>
      </c>
      <c r="Z117" s="142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67" t="s">
        <v>197</v>
      </c>
      <c r="B118" s="11">
        <v>15035.8</v>
      </c>
      <c r="C118" s="11">
        <v>19855.02</v>
      </c>
      <c r="D118" s="11">
        <v>194.8</v>
      </c>
      <c r="E118" s="142">
        <v>238</v>
      </c>
      <c r="F118" s="149">
        <v>16858.2</v>
      </c>
      <c r="G118" s="11">
        <v>24579.14</v>
      </c>
      <c r="H118" s="11">
        <v>866.7</v>
      </c>
      <c r="I118" s="11">
        <v>1232.5</v>
      </c>
      <c r="J118" s="149">
        <v>3858.8</v>
      </c>
      <c r="K118" s="11">
        <v>5896.45</v>
      </c>
      <c r="L118" s="11">
        <v>2176.3</v>
      </c>
      <c r="M118" s="142">
        <v>2142.3</v>
      </c>
      <c r="N118" s="11">
        <v>0</v>
      </c>
      <c r="O118" s="11">
        <v>0</v>
      </c>
      <c r="P118" s="11">
        <v>0</v>
      </c>
      <c r="Q118" s="11">
        <v>0</v>
      </c>
      <c r="R118" s="167" t="s">
        <v>197</v>
      </c>
      <c r="S118" s="11">
        <v>2009.8</v>
      </c>
      <c r="T118" s="11">
        <v>1149.78</v>
      </c>
      <c r="U118" s="11">
        <v>747.6</v>
      </c>
      <c r="V118" s="142">
        <v>401.4</v>
      </c>
      <c r="W118" s="11">
        <v>13.4</v>
      </c>
      <c r="X118" s="11">
        <v>0</v>
      </c>
      <c r="Y118" s="11">
        <v>0</v>
      </c>
      <c r="Z118" s="142">
        <v>0</v>
      </c>
      <c r="AA118" s="11">
        <v>88.8</v>
      </c>
      <c r="AB118" s="11">
        <v>0</v>
      </c>
      <c r="AC118" s="11">
        <v>88.8</v>
      </c>
      <c r="AD118" s="11">
        <v>0</v>
      </c>
    </row>
    <row r="119" spans="1:30" ht="12.75">
      <c r="A119" s="167" t="s">
        <v>198</v>
      </c>
      <c r="B119" s="11">
        <v>706.3</v>
      </c>
      <c r="C119" s="11">
        <v>475.71</v>
      </c>
      <c r="D119" s="11">
        <v>0</v>
      </c>
      <c r="E119" s="142">
        <v>0</v>
      </c>
      <c r="F119" s="149">
        <v>1043.1</v>
      </c>
      <c r="G119" s="11">
        <v>1421.39</v>
      </c>
      <c r="H119" s="11">
        <v>0</v>
      </c>
      <c r="I119" s="11">
        <v>0</v>
      </c>
      <c r="J119" s="149">
        <v>5</v>
      </c>
      <c r="K119" s="11">
        <v>0</v>
      </c>
      <c r="L119" s="11">
        <v>0</v>
      </c>
      <c r="M119" s="142">
        <v>0</v>
      </c>
      <c r="N119" s="11">
        <v>0</v>
      </c>
      <c r="O119" s="11">
        <v>0</v>
      </c>
      <c r="P119" s="11">
        <v>0</v>
      </c>
      <c r="Q119" s="11">
        <v>0</v>
      </c>
      <c r="R119" s="167" t="s">
        <v>198</v>
      </c>
      <c r="S119" s="11">
        <v>143.6</v>
      </c>
      <c r="T119" s="11">
        <v>69.6</v>
      </c>
      <c r="U119" s="11">
        <v>0</v>
      </c>
      <c r="V119" s="142">
        <v>0</v>
      </c>
      <c r="W119" s="11">
        <v>0</v>
      </c>
      <c r="X119" s="11">
        <v>0</v>
      </c>
      <c r="Y119" s="11">
        <v>0</v>
      </c>
      <c r="Z119" s="142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67" t="s">
        <v>199</v>
      </c>
      <c r="B120" s="11">
        <v>6042.5</v>
      </c>
      <c r="C120" s="11">
        <v>4936.21</v>
      </c>
      <c r="D120" s="11">
        <v>0</v>
      </c>
      <c r="E120" s="142">
        <v>0</v>
      </c>
      <c r="F120" s="149">
        <v>2872.7</v>
      </c>
      <c r="G120" s="11">
        <v>3680.38</v>
      </c>
      <c r="H120" s="11">
        <v>0</v>
      </c>
      <c r="I120" s="11">
        <v>0</v>
      </c>
      <c r="J120" s="149">
        <v>358</v>
      </c>
      <c r="K120" s="11">
        <v>340.1</v>
      </c>
      <c r="L120" s="11">
        <v>0</v>
      </c>
      <c r="M120" s="142">
        <v>0</v>
      </c>
      <c r="N120" s="11">
        <v>0</v>
      </c>
      <c r="O120" s="11">
        <v>0</v>
      </c>
      <c r="P120" s="11">
        <v>0</v>
      </c>
      <c r="Q120" s="11">
        <v>0</v>
      </c>
      <c r="R120" s="167" t="s">
        <v>199</v>
      </c>
      <c r="S120" s="11">
        <v>1738.8</v>
      </c>
      <c r="T120" s="11">
        <v>868.55</v>
      </c>
      <c r="U120" s="11">
        <v>0</v>
      </c>
      <c r="V120" s="142">
        <v>0</v>
      </c>
      <c r="W120" s="11">
        <v>41.1</v>
      </c>
      <c r="X120" s="11">
        <v>5</v>
      </c>
      <c r="Y120" s="11">
        <v>0</v>
      </c>
      <c r="Z120" s="142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67" t="s">
        <v>200</v>
      </c>
      <c r="B121" s="11">
        <v>37.1</v>
      </c>
      <c r="C121" s="11">
        <v>102.7</v>
      </c>
      <c r="D121" s="11">
        <v>0</v>
      </c>
      <c r="E121" s="142">
        <v>0</v>
      </c>
      <c r="F121" s="149">
        <v>149.6</v>
      </c>
      <c r="G121" s="11">
        <v>83.4</v>
      </c>
      <c r="H121" s="11">
        <v>0</v>
      </c>
      <c r="I121" s="11">
        <v>0</v>
      </c>
      <c r="J121" s="149">
        <v>467.7</v>
      </c>
      <c r="K121" s="11">
        <v>905.35</v>
      </c>
      <c r="L121" s="11">
        <v>0</v>
      </c>
      <c r="M121" s="142">
        <v>0</v>
      </c>
      <c r="N121" s="11">
        <v>0</v>
      </c>
      <c r="O121" s="11">
        <v>0</v>
      </c>
      <c r="P121" s="11">
        <v>0</v>
      </c>
      <c r="Q121" s="11">
        <v>0</v>
      </c>
      <c r="R121" s="167" t="s">
        <v>200</v>
      </c>
      <c r="S121" s="11">
        <v>110.4</v>
      </c>
      <c r="T121" s="11">
        <v>31.9</v>
      </c>
      <c r="U121" s="11">
        <v>0</v>
      </c>
      <c r="V121" s="142">
        <v>0</v>
      </c>
      <c r="W121" s="11">
        <v>0</v>
      </c>
      <c r="X121" s="11">
        <v>0</v>
      </c>
      <c r="Y121" s="11">
        <v>0</v>
      </c>
      <c r="Z121" s="142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67" t="s">
        <v>201</v>
      </c>
      <c r="B122" s="11">
        <v>694.7</v>
      </c>
      <c r="C122" s="11">
        <v>780.33</v>
      </c>
      <c r="D122" s="11">
        <v>0</v>
      </c>
      <c r="E122" s="142">
        <v>0</v>
      </c>
      <c r="F122" s="149">
        <v>316.7</v>
      </c>
      <c r="G122" s="11">
        <v>360.77</v>
      </c>
      <c r="H122" s="11">
        <v>0</v>
      </c>
      <c r="I122" s="11">
        <v>0</v>
      </c>
      <c r="J122" s="149">
        <v>102.5</v>
      </c>
      <c r="K122" s="11">
        <v>111.06</v>
      </c>
      <c r="L122" s="11">
        <v>0</v>
      </c>
      <c r="M122" s="142">
        <v>0</v>
      </c>
      <c r="N122" s="11">
        <v>0</v>
      </c>
      <c r="O122" s="11">
        <v>0</v>
      </c>
      <c r="P122" s="11">
        <v>0</v>
      </c>
      <c r="Q122" s="11">
        <v>0</v>
      </c>
      <c r="R122" s="167" t="s">
        <v>201</v>
      </c>
      <c r="S122" s="11">
        <v>97.5</v>
      </c>
      <c r="T122" s="11">
        <v>101.28</v>
      </c>
      <c r="U122" s="11">
        <v>0</v>
      </c>
      <c r="V122" s="142">
        <v>0</v>
      </c>
      <c r="W122" s="11">
        <v>0</v>
      </c>
      <c r="X122" s="11">
        <v>0</v>
      </c>
      <c r="Y122" s="11">
        <v>0</v>
      </c>
      <c r="Z122" s="142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2" customFormat="1" ht="12.75">
      <c r="A123" s="179" t="s">
        <v>103</v>
      </c>
      <c r="B123" s="163">
        <f aca="true" t="shared" si="35" ref="B123:Q123">SUM(B115:B122)</f>
        <v>44826.799999999996</v>
      </c>
      <c r="C123" s="163">
        <f t="shared" si="35"/>
        <v>52355.259999999995</v>
      </c>
      <c r="D123" s="163">
        <f t="shared" si="35"/>
        <v>286</v>
      </c>
      <c r="E123" s="163">
        <f t="shared" si="35"/>
        <v>406.5</v>
      </c>
      <c r="F123" s="163">
        <f t="shared" si="35"/>
        <v>47940.59999999999</v>
      </c>
      <c r="G123" s="163">
        <f t="shared" si="35"/>
        <v>66559.07</v>
      </c>
      <c r="H123" s="163">
        <f t="shared" si="35"/>
        <v>2140.8</v>
      </c>
      <c r="I123" s="163">
        <f t="shared" si="35"/>
        <v>3927.4</v>
      </c>
      <c r="J123" s="163">
        <f t="shared" si="35"/>
        <v>13411.8</v>
      </c>
      <c r="K123" s="163">
        <f t="shared" si="35"/>
        <v>16141.890000000001</v>
      </c>
      <c r="L123" s="163">
        <f t="shared" si="35"/>
        <v>2556.1000000000004</v>
      </c>
      <c r="M123" s="163">
        <f t="shared" si="35"/>
        <v>2543</v>
      </c>
      <c r="N123" s="163">
        <f t="shared" si="35"/>
        <v>0</v>
      </c>
      <c r="O123" s="163">
        <f t="shared" si="35"/>
        <v>0</v>
      </c>
      <c r="P123" s="163">
        <f t="shared" si="35"/>
        <v>0</v>
      </c>
      <c r="Q123" s="163">
        <f t="shared" si="35"/>
        <v>0</v>
      </c>
      <c r="R123" s="179" t="s">
        <v>103</v>
      </c>
      <c r="S123" s="163">
        <f>SUM(S115:S122)</f>
        <v>7531.3</v>
      </c>
      <c r="T123" s="163">
        <f>SUM(T115:T122)</f>
        <v>4015.7700000000004</v>
      </c>
      <c r="U123" s="163">
        <f aca="true" t="shared" si="36" ref="U123:AD123">SUM(U115:U122)</f>
        <v>767.3000000000001</v>
      </c>
      <c r="V123" s="163">
        <f t="shared" si="36"/>
        <v>469.09999999999997</v>
      </c>
      <c r="W123" s="163">
        <f t="shared" si="36"/>
        <v>405.8</v>
      </c>
      <c r="X123" s="163">
        <f t="shared" si="36"/>
        <v>80.68</v>
      </c>
      <c r="Y123" s="163">
        <f t="shared" si="36"/>
        <v>0</v>
      </c>
      <c r="Z123" s="163">
        <f t="shared" si="36"/>
        <v>0</v>
      </c>
      <c r="AA123" s="163">
        <f t="shared" si="36"/>
        <v>88.8</v>
      </c>
      <c r="AB123" s="163">
        <f t="shared" si="36"/>
        <v>0</v>
      </c>
      <c r="AC123" s="163">
        <f t="shared" si="36"/>
        <v>88.8</v>
      </c>
      <c r="AD123" s="163">
        <f t="shared" si="36"/>
        <v>0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v>36410.1</v>
      </c>
      <c r="C125" s="11">
        <v>33945.17</v>
      </c>
      <c r="D125" s="11">
        <v>0</v>
      </c>
      <c r="E125" s="142">
        <v>0</v>
      </c>
      <c r="F125" s="149">
        <v>10527</v>
      </c>
      <c r="G125" s="11">
        <v>9214.54</v>
      </c>
      <c r="H125" s="11">
        <v>0</v>
      </c>
      <c r="I125" s="11">
        <v>0</v>
      </c>
      <c r="J125" s="149">
        <v>415.2</v>
      </c>
      <c r="K125" s="11">
        <v>294.3</v>
      </c>
      <c r="L125" s="11">
        <v>0</v>
      </c>
      <c r="M125" s="142">
        <v>0</v>
      </c>
      <c r="N125" s="11">
        <v>0</v>
      </c>
      <c r="O125" s="11">
        <v>0</v>
      </c>
      <c r="P125" s="11">
        <v>0</v>
      </c>
      <c r="Q125" s="11">
        <v>0</v>
      </c>
      <c r="R125" s="167" t="s">
        <v>203</v>
      </c>
      <c r="S125" s="11">
        <v>3071.8</v>
      </c>
      <c r="T125" s="11">
        <v>1323.87</v>
      </c>
      <c r="U125" s="11">
        <v>0</v>
      </c>
      <c r="V125" s="142">
        <v>0</v>
      </c>
      <c r="W125" s="11">
        <v>184.1</v>
      </c>
      <c r="X125" s="11">
        <v>92.6</v>
      </c>
      <c r="Y125" s="11">
        <v>0</v>
      </c>
      <c r="Z125" s="142">
        <v>0</v>
      </c>
      <c r="AA125" s="11">
        <v>13.2</v>
      </c>
      <c r="AB125" s="11">
        <v>22.2</v>
      </c>
      <c r="AC125" s="11">
        <v>0</v>
      </c>
      <c r="AD125" s="11">
        <v>0</v>
      </c>
    </row>
    <row r="126" spans="1:30" ht="12.75">
      <c r="A126" s="167" t="s">
        <v>204</v>
      </c>
      <c r="B126" s="11">
        <v>0</v>
      </c>
      <c r="C126" s="11">
        <v>0</v>
      </c>
      <c r="D126" s="11">
        <v>0</v>
      </c>
      <c r="E126" s="142">
        <v>0</v>
      </c>
      <c r="F126" s="149">
        <v>0</v>
      </c>
      <c r="G126" s="11">
        <v>0</v>
      </c>
      <c r="H126" s="11">
        <v>0</v>
      </c>
      <c r="I126" s="11">
        <v>0</v>
      </c>
      <c r="J126" s="149">
        <v>0</v>
      </c>
      <c r="K126" s="11">
        <v>0</v>
      </c>
      <c r="L126" s="11">
        <v>0</v>
      </c>
      <c r="M126" s="142">
        <v>0</v>
      </c>
      <c r="N126" s="11">
        <v>0</v>
      </c>
      <c r="O126" s="11">
        <v>0</v>
      </c>
      <c r="P126" s="11">
        <v>0</v>
      </c>
      <c r="Q126" s="11">
        <v>0</v>
      </c>
      <c r="R126" s="167" t="s">
        <v>204</v>
      </c>
      <c r="S126" s="11">
        <v>0</v>
      </c>
      <c r="T126" s="11">
        <v>0</v>
      </c>
      <c r="U126" s="11">
        <v>0</v>
      </c>
      <c r="V126" s="142">
        <v>0</v>
      </c>
      <c r="W126" s="11">
        <v>0</v>
      </c>
      <c r="X126" s="11">
        <v>3.7</v>
      </c>
      <c r="Y126" s="11">
        <v>0</v>
      </c>
      <c r="Z126" s="142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67" t="s">
        <v>205</v>
      </c>
      <c r="B127" s="11">
        <v>1242.1</v>
      </c>
      <c r="C127" s="11">
        <v>599.75</v>
      </c>
      <c r="D127" s="11">
        <v>0</v>
      </c>
      <c r="E127" s="142">
        <v>0</v>
      </c>
      <c r="F127" s="149">
        <v>882.7</v>
      </c>
      <c r="G127" s="11">
        <v>909.7</v>
      </c>
      <c r="H127" s="11">
        <v>0</v>
      </c>
      <c r="I127" s="11">
        <v>0</v>
      </c>
      <c r="J127" s="149">
        <v>0</v>
      </c>
      <c r="K127" s="11">
        <v>41.7</v>
      </c>
      <c r="L127" s="11">
        <v>0</v>
      </c>
      <c r="M127" s="142">
        <v>0</v>
      </c>
      <c r="N127" s="11">
        <v>0</v>
      </c>
      <c r="O127" s="11">
        <v>0</v>
      </c>
      <c r="P127" s="11">
        <v>0</v>
      </c>
      <c r="Q127" s="11">
        <v>0</v>
      </c>
      <c r="R127" s="167" t="s">
        <v>205</v>
      </c>
      <c r="S127" s="11">
        <v>0</v>
      </c>
      <c r="T127" s="11">
        <v>10.5</v>
      </c>
      <c r="U127" s="11">
        <v>0</v>
      </c>
      <c r="V127" s="142">
        <v>0</v>
      </c>
      <c r="W127" s="11">
        <v>0</v>
      </c>
      <c r="X127" s="11">
        <v>0</v>
      </c>
      <c r="Y127" s="11">
        <v>0</v>
      </c>
      <c r="Z127" s="142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67" t="s">
        <v>206</v>
      </c>
      <c r="B128" s="11">
        <v>5740.5</v>
      </c>
      <c r="C128" s="11">
        <v>5803.77</v>
      </c>
      <c r="D128" s="11">
        <v>69.1</v>
      </c>
      <c r="E128" s="142">
        <v>80.3</v>
      </c>
      <c r="F128" s="149">
        <v>14506.2</v>
      </c>
      <c r="G128" s="11">
        <v>14326.49</v>
      </c>
      <c r="H128" s="11">
        <v>840.2</v>
      </c>
      <c r="I128" s="11">
        <v>138.6</v>
      </c>
      <c r="J128" s="149">
        <v>0</v>
      </c>
      <c r="K128" s="11">
        <v>0</v>
      </c>
      <c r="L128" s="11">
        <v>0</v>
      </c>
      <c r="M128" s="142">
        <v>0</v>
      </c>
      <c r="N128" s="11">
        <v>0</v>
      </c>
      <c r="O128" s="11">
        <v>0</v>
      </c>
      <c r="P128" s="11">
        <v>0</v>
      </c>
      <c r="Q128" s="11">
        <v>0</v>
      </c>
      <c r="R128" s="167" t="s">
        <v>206</v>
      </c>
      <c r="S128" s="11">
        <v>1107.3</v>
      </c>
      <c r="T128" s="11">
        <v>689.25</v>
      </c>
      <c r="U128" s="11">
        <v>0</v>
      </c>
      <c r="V128" s="142">
        <v>0</v>
      </c>
      <c r="W128" s="11">
        <v>107</v>
      </c>
      <c r="X128" s="11">
        <v>0</v>
      </c>
      <c r="Y128" s="11">
        <v>0</v>
      </c>
      <c r="Z128" s="142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2" customFormat="1" ht="12.75">
      <c r="A129" s="179" t="s">
        <v>103</v>
      </c>
      <c r="B129" s="163">
        <f aca="true" t="shared" si="37" ref="B129:Q129">SUM(B125:B128)</f>
        <v>43392.7</v>
      </c>
      <c r="C129" s="163">
        <f t="shared" si="37"/>
        <v>40348.69</v>
      </c>
      <c r="D129" s="163">
        <f t="shared" si="37"/>
        <v>69.1</v>
      </c>
      <c r="E129" s="163">
        <f t="shared" si="37"/>
        <v>80.3</v>
      </c>
      <c r="F129" s="163">
        <f t="shared" si="37"/>
        <v>25915.9</v>
      </c>
      <c r="G129" s="163">
        <f t="shared" si="37"/>
        <v>24450.730000000003</v>
      </c>
      <c r="H129" s="163">
        <f t="shared" si="37"/>
        <v>840.2</v>
      </c>
      <c r="I129" s="163">
        <f t="shared" si="37"/>
        <v>138.6</v>
      </c>
      <c r="J129" s="163">
        <f t="shared" si="37"/>
        <v>415.2</v>
      </c>
      <c r="K129" s="163">
        <f t="shared" si="37"/>
        <v>336</v>
      </c>
      <c r="L129" s="163">
        <f t="shared" si="37"/>
        <v>0</v>
      </c>
      <c r="M129" s="163">
        <f t="shared" si="37"/>
        <v>0</v>
      </c>
      <c r="N129" s="163">
        <f t="shared" si="37"/>
        <v>0</v>
      </c>
      <c r="O129" s="163">
        <f t="shared" si="37"/>
        <v>0</v>
      </c>
      <c r="P129" s="163">
        <f t="shared" si="37"/>
        <v>0</v>
      </c>
      <c r="Q129" s="163">
        <f t="shared" si="37"/>
        <v>0</v>
      </c>
      <c r="R129" s="179" t="s">
        <v>103</v>
      </c>
      <c r="S129" s="163">
        <f>SUM(S125:S128)</f>
        <v>4179.1</v>
      </c>
      <c r="T129" s="163">
        <f>SUM(T125:T128)</f>
        <v>2023.62</v>
      </c>
      <c r="U129" s="163">
        <f aca="true" t="shared" si="38" ref="U129:AD129">SUM(U125:U128)</f>
        <v>0</v>
      </c>
      <c r="V129" s="163">
        <f t="shared" si="38"/>
        <v>0</v>
      </c>
      <c r="W129" s="163">
        <f t="shared" si="38"/>
        <v>291.1</v>
      </c>
      <c r="X129" s="163">
        <f t="shared" si="38"/>
        <v>96.3</v>
      </c>
      <c r="Y129" s="163">
        <f t="shared" si="38"/>
        <v>0</v>
      </c>
      <c r="Z129" s="163">
        <f t="shared" si="38"/>
        <v>0</v>
      </c>
      <c r="AA129" s="163">
        <f t="shared" si="38"/>
        <v>13.2</v>
      </c>
      <c r="AB129" s="163">
        <f t="shared" si="38"/>
        <v>22.2</v>
      </c>
      <c r="AC129" s="163">
        <f t="shared" si="38"/>
        <v>0</v>
      </c>
      <c r="AD129" s="163">
        <f t="shared" si="38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v>7446.9</v>
      </c>
      <c r="C131" s="11">
        <v>6642.39</v>
      </c>
      <c r="D131" s="11">
        <v>3053</v>
      </c>
      <c r="E131" s="142">
        <v>1853.9</v>
      </c>
      <c r="F131" s="149">
        <v>33281.9</v>
      </c>
      <c r="G131" s="11">
        <v>38858.42</v>
      </c>
      <c r="H131" s="11">
        <v>305.2</v>
      </c>
      <c r="I131" s="11">
        <v>697.91</v>
      </c>
      <c r="J131" s="149">
        <v>564.4</v>
      </c>
      <c r="K131" s="11">
        <v>631.04</v>
      </c>
      <c r="L131" s="11">
        <v>369.3</v>
      </c>
      <c r="M131" s="142">
        <v>493.34</v>
      </c>
      <c r="N131" s="11">
        <v>0</v>
      </c>
      <c r="O131" s="11">
        <v>38.37</v>
      </c>
      <c r="P131" s="11">
        <v>0</v>
      </c>
      <c r="Q131" s="11">
        <v>0</v>
      </c>
      <c r="R131" s="167" t="s">
        <v>208</v>
      </c>
      <c r="S131" s="11">
        <v>4987.1</v>
      </c>
      <c r="T131" s="11">
        <v>2883.92</v>
      </c>
      <c r="U131" s="11">
        <v>1123.6</v>
      </c>
      <c r="V131" s="142">
        <v>746</v>
      </c>
      <c r="W131" s="11">
        <v>214.8</v>
      </c>
      <c r="X131" s="11">
        <v>70.63</v>
      </c>
      <c r="Y131" s="11">
        <v>0</v>
      </c>
      <c r="Z131" s="142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67" t="s">
        <v>209</v>
      </c>
      <c r="B132" s="11">
        <v>974.5</v>
      </c>
      <c r="C132" s="11">
        <v>1338.78</v>
      </c>
      <c r="D132" s="11">
        <v>0</v>
      </c>
      <c r="E132" s="142">
        <v>0</v>
      </c>
      <c r="F132" s="149">
        <v>4815.8</v>
      </c>
      <c r="G132" s="11">
        <v>7477.42</v>
      </c>
      <c r="H132" s="11">
        <v>0</v>
      </c>
      <c r="I132" s="11">
        <v>0</v>
      </c>
      <c r="J132" s="149">
        <v>8.9</v>
      </c>
      <c r="K132" s="11">
        <v>47.6</v>
      </c>
      <c r="L132" s="11">
        <v>0</v>
      </c>
      <c r="M132" s="142">
        <v>0</v>
      </c>
      <c r="N132" s="11">
        <v>0</v>
      </c>
      <c r="O132" s="11">
        <v>0</v>
      </c>
      <c r="P132" s="11">
        <v>0</v>
      </c>
      <c r="Q132" s="11">
        <v>0</v>
      </c>
      <c r="R132" s="167" t="s">
        <v>209</v>
      </c>
      <c r="S132" s="11">
        <v>1277.5</v>
      </c>
      <c r="T132" s="11">
        <v>1574.32</v>
      </c>
      <c r="U132" s="11">
        <v>0</v>
      </c>
      <c r="V132" s="142">
        <v>0</v>
      </c>
      <c r="W132" s="11">
        <v>3.3</v>
      </c>
      <c r="X132" s="11">
        <v>0</v>
      </c>
      <c r="Y132" s="11">
        <v>0</v>
      </c>
      <c r="Z132" s="142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67" t="s">
        <v>210</v>
      </c>
      <c r="B133" s="11">
        <v>446.5</v>
      </c>
      <c r="C133" s="11">
        <v>505.72</v>
      </c>
      <c r="D133" s="11">
        <v>0</v>
      </c>
      <c r="E133" s="142">
        <v>0</v>
      </c>
      <c r="F133" s="149">
        <v>70.2</v>
      </c>
      <c r="G133" s="11">
        <v>609.33</v>
      </c>
      <c r="H133" s="11">
        <v>0</v>
      </c>
      <c r="I133" s="11">
        <v>0</v>
      </c>
      <c r="J133" s="149">
        <v>0</v>
      </c>
      <c r="K133" s="11">
        <v>0</v>
      </c>
      <c r="L133" s="11">
        <v>0</v>
      </c>
      <c r="M133" s="142">
        <v>0</v>
      </c>
      <c r="N133" s="11">
        <v>0</v>
      </c>
      <c r="O133" s="11">
        <v>0</v>
      </c>
      <c r="P133" s="11">
        <v>0</v>
      </c>
      <c r="Q133" s="11">
        <v>0</v>
      </c>
      <c r="R133" s="167" t="s">
        <v>210</v>
      </c>
      <c r="S133" s="11">
        <v>1180.9</v>
      </c>
      <c r="T133" s="11">
        <v>1571.81</v>
      </c>
      <c r="U133" s="11">
        <v>0</v>
      </c>
      <c r="V133" s="142">
        <v>0</v>
      </c>
      <c r="W133" s="11">
        <v>0</v>
      </c>
      <c r="X133" s="11">
        <v>0</v>
      </c>
      <c r="Y133" s="11">
        <v>0</v>
      </c>
      <c r="Z133" s="142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67" t="s">
        <v>211</v>
      </c>
      <c r="B134" s="11">
        <v>94.5</v>
      </c>
      <c r="C134" s="11">
        <v>0</v>
      </c>
      <c r="D134" s="11">
        <v>0</v>
      </c>
      <c r="E134" s="142">
        <v>0</v>
      </c>
      <c r="F134" s="149">
        <v>0</v>
      </c>
      <c r="G134" s="11">
        <v>0</v>
      </c>
      <c r="H134" s="11">
        <v>0</v>
      </c>
      <c r="I134" s="11">
        <v>0</v>
      </c>
      <c r="J134" s="149">
        <v>0</v>
      </c>
      <c r="K134" s="11">
        <v>0</v>
      </c>
      <c r="L134" s="11">
        <v>0</v>
      </c>
      <c r="M134" s="142">
        <v>0</v>
      </c>
      <c r="N134" s="11">
        <v>0</v>
      </c>
      <c r="O134" s="11">
        <v>0</v>
      </c>
      <c r="P134" s="11">
        <v>0</v>
      </c>
      <c r="Q134" s="11">
        <v>0</v>
      </c>
      <c r="R134" s="167" t="s">
        <v>211</v>
      </c>
      <c r="S134" s="11">
        <v>0</v>
      </c>
      <c r="T134" s="11">
        <v>0</v>
      </c>
      <c r="U134" s="11">
        <v>0</v>
      </c>
      <c r="V134" s="142">
        <v>0</v>
      </c>
      <c r="W134" s="11">
        <v>6.1</v>
      </c>
      <c r="X134" s="11">
        <v>0</v>
      </c>
      <c r="Y134" s="11">
        <v>0</v>
      </c>
      <c r="Z134" s="142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67" t="s">
        <v>212</v>
      </c>
      <c r="B135" s="11">
        <v>0</v>
      </c>
      <c r="C135" s="11">
        <v>0</v>
      </c>
      <c r="D135" s="11">
        <v>0</v>
      </c>
      <c r="E135" s="142">
        <v>0</v>
      </c>
      <c r="F135" s="149">
        <v>0</v>
      </c>
      <c r="G135" s="11">
        <v>32.2</v>
      </c>
      <c r="H135" s="11">
        <v>0</v>
      </c>
      <c r="I135" s="11">
        <v>0</v>
      </c>
      <c r="J135" s="149">
        <v>0</v>
      </c>
      <c r="K135" s="11">
        <v>0</v>
      </c>
      <c r="L135" s="11">
        <v>0</v>
      </c>
      <c r="M135" s="142">
        <v>0</v>
      </c>
      <c r="N135" s="11">
        <v>0</v>
      </c>
      <c r="O135" s="11">
        <v>0</v>
      </c>
      <c r="P135" s="11">
        <v>0</v>
      </c>
      <c r="Q135" s="11">
        <v>0</v>
      </c>
      <c r="R135" s="167" t="s">
        <v>212</v>
      </c>
      <c r="S135" s="11">
        <v>0</v>
      </c>
      <c r="T135" s="11">
        <v>0</v>
      </c>
      <c r="U135" s="11">
        <v>0</v>
      </c>
      <c r="V135" s="142">
        <v>0</v>
      </c>
      <c r="W135" s="11">
        <v>0</v>
      </c>
      <c r="X135" s="11">
        <v>0</v>
      </c>
      <c r="Y135" s="11">
        <v>0</v>
      </c>
      <c r="Z135" s="142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2" customFormat="1" ht="12.75">
      <c r="A136" s="179" t="s">
        <v>103</v>
      </c>
      <c r="B136" s="163">
        <f aca="true" t="shared" si="39" ref="B136:Q136">SUM(B131:B135)</f>
        <v>8962.4</v>
      </c>
      <c r="C136" s="163">
        <f t="shared" si="39"/>
        <v>8486.89</v>
      </c>
      <c r="D136" s="163">
        <f t="shared" si="39"/>
        <v>3053</v>
      </c>
      <c r="E136" s="163">
        <f t="shared" si="39"/>
        <v>1853.9</v>
      </c>
      <c r="F136" s="163">
        <f t="shared" si="39"/>
        <v>38167.9</v>
      </c>
      <c r="G136" s="163">
        <f t="shared" si="39"/>
        <v>46977.369999999995</v>
      </c>
      <c r="H136" s="163">
        <f t="shared" si="39"/>
        <v>305.2</v>
      </c>
      <c r="I136" s="163">
        <f t="shared" si="39"/>
        <v>697.91</v>
      </c>
      <c r="J136" s="163">
        <f t="shared" si="39"/>
        <v>573.3</v>
      </c>
      <c r="K136" s="163">
        <f t="shared" si="39"/>
        <v>678.64</v>
      </c>
      <c r="L136" s="163">
        <f t="shared" si="39"/>
        <v>369.3</v>
      </c>
      <c r="M136" s="163">
        <f t="shared" si="39"/>
        <v>493.34</v>
      </c>
      <c r="N136" s="163">
        <f t="shared" si="39"/>
        <v>0</v>
      </c>
      <c r="O136" s="163">
        <f t="shared" si="39"/>
        <v>38.37</v>
      </c>
      <c r="P136" s="163">
        <f t="shared" si="39"/>
        <v>0</v>
      </c>
      <c r="Q136" s="163">
        <f t="shared" si="39"/>
        <v>0</v>
      </c>
      <c r="R136" s="179" t="s">
        <v>103</v>
      </c>
      <c r="S136" s="163">
        <f>SUM(S131:S135)</f>
        <v>7445.5</v>
      </c>
      <c r="T136" s="163">
        <f>SUM(T131:T135)</f>
        <v>6030.049999999999</v>
      </c>
      <c r="U136" s="163">
        <f aca="true" t="shared" si="40" ref="U136:AD136">SUM(U131:U135)</f>
        <v>1123.6</v>
      </c>
      <c r="V136" s="163">
        <f t="shared" si="40"/>
        <v>746</v>
      </c>
      <c r="W136" s="163">
        <f t="shared" si="40"/>
        <v>224.20000000000002</v>
      </c>
      <c r="X136" s="163">
        <f t="shared" si="40"/>
        <v>70.63</v>
      </c>
      <c r="Y136" s="163">
        <f t="shared" si="40"/>
        <v>0</v>
      </c>
      <c r="Z136" s="163">
        <f t="shared" si="40"/>
        <v>0</v>
      </c>
      <c r="AA136" s="163">
        <f t="shared" si="40"/>
        <v>0</v>
      </c>
      <c r="AB136" s="163">
        <f t="shared" si="40"/>
        <v>0</v>
      </c>
      <c r="AC136" s="163">
        <f t="shared" si="40"/>
        <v>0</v>
      </c>
      <c r="AD136" s="163">
        <f t="shared" si="40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v>1862.9</v>
      </c>
      <c r="C138" s="11">
        <v>3400.5</v>
      </c>
      <c r="D138" s="11">
        <v>0</v>
      </c>
      <c r="E138" s="142">
        <v>0</v>
      </c>
      <c r="F138" s="149">
        <v>1065</v>
      </c>
      <c r="G138" s="11">
        <v>1845.48</v>
      </c>
      <c r="H138" s="11">
        <v>0</v>
      </c>
      <c r="I138" s="11">
        <v>0</v>
      </c>
      <c r="J138" s="149">
        <v>400.6</v>
      </c>
      <c r="K138" s="11">
        <v>465.94</v>
      </c>
      <c r="L138" s="11">
        <v>0</v>
      </c>
      <c r="M138" s="142">
        <v>0</v>
      </c>
      <c r="N138" s="11">
        <v>12.9</v>
      </c>
      <c r="O138" s="11">
        <v>0</v>
      </c>
      <c r="P138" s="11">
        <v>0</v>
      </c>
      <c r="Q138" s="11">
        <v>0</v>
      </c>
      <c r="R138" s="167" t="s">
        <v>214</v>
      </c>
      <c r="S138" s="11">
        <v>2399</v>
      </c>
      <c r="T138" s="11">
        <v>1759.71</v>
      </c>
      <c r="U138" s="11">
        <v>0</v>
      </c>
      <c r="V138" s="142">
        <v>0</v>
      </c>
      <c r="W138" s="11">
        <v>0</v>
      </c>
      <c r="X138" s="11">
        <v>0</v>
      </c>
      <c r="Y138" s="11">
        <v>0</v>
      </c>
      <c r="Z138" s="142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67" t="s">
        <v>215</v>
      </c>
      <c r="B139" s="11">
        <v>64.3</v>
      </c>
      <c r="C139" s="11">
        <v>163.85</v>
      </c>
      <c r="D139" s="11">
        <v>0</v>
      </c>
      <c r="E139" s="142">
        <v>0</v>
      </c>
      <c r="F139" s="149">
        <v>267</v>
      </c>
      <c r="G139" s="11">
        <v>215.04</v>
      </c>
      <c r="H139" s="11">
        <v>0</v>
      </c>
      <c r="I139" s="11">
        <v>0</v>
      </c>
      <c r="J139" s="149">
        <v>74.7</v>
      </c>
      <c r="K139" s="11">
        <v>11.54</v>
      </c>
      <c r="L139" s="11">
        <v>0</v>
      </c>
      <c r="M139" s="142">
        <v>0</v>
      </c>
      <c r="N139" s="11">
        <v>0</v>
      </c>
      <c r="O139" s="11">
        <v>0</v>
      </c>
      <c r="P139" s="11">
        <v>0</v>
      </c>
      <c r="Q139" s="11">
        <v>0</v>
      </c>
      <c r="R139" s="167" t="s">
        <v>215</v>
      </c>
      <c r="S139" s="11">
        <v>95.3</v>
      </c>
      <c r="T139" s="11">
        <v>27.25</v>
      </c>
      <c r="U139" s="11">
        <v>0</v>
      </c>
      <c r="V139" s="142">
        <v>0</v>
      </c>
      <c r="W139" s="11">
        <v>0</v>
      </c>
      <c r="X139" s="11">
        <v>0</v>
      </c>
      <c r="Y139" s="11">
        <v>0</v>
      </c>
      <c r="Z139" s="142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67" t="s">
        <v>216</v>
      </c>
      <c r="B140" s="11">
        <v>0</v>
      </c>
      <c r="C140" s="11">
        <v>77.9</v>
      </c>
      <c r="D140" s="11">
        <v>0</v>
      </c>
      <c r="E140" s="142">
        <v>0</v>
      </c>
      <c r="F140" s="149">
        <v>0</v>
      </c>
      <c r="G140" s="11">
        <v>70.1</v>
      </c>
      <c r="H140" s="11">
        <v>0</v>
      </c>
      <c r="I140" s="11">
        <v>0</v>
      </c>
      <c r="J140" s="149">
        <v>0</v>
      </c>
      <c r="K140" s="11">
        <v>0</v>
      </c>
      <c r="L140" s="11">
        <v>0</v>
      </c>
      <c r="M140" s="142">
        <v>0</v>
      </c>
      <c r="N140" s="11">
        <v>0</v>
      </c>
      <c r="O140" s="11">
        <v>0</v>
      </c>
      <c r="P140" s="11">
        <v>0</v>
      </c>
      <c r="Q140" s="11">
        <v>0</v>
      </c>
      <c r="R140" s="167" t="s">
        <v>216</v>
      </c>
      <c r="S140" s="11">
        <v>0</v>
      </c>
      <c r="T140" s="11">
        <v>0</v>
      </c>
      <c r="U140" s="11">
        <v>0</v>
      </c>
      <c r="V140" s="142">
        <v>0</v>
      </c>
      <c r="W140" s="11">
        <v>0</v>
      </c>
      <c r="X140" s="11">
        <v>0</v>
      </c>
      <c r="Y140" s="11">
        <v>0</v>
      </c>
      <c r="Z140" s="142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67" t="s">
        <v>217</v>
      </c>
      <c r="B141" s="11">
        <v>678.6</v>
      </c>
      <c r="C141" s="11">
        <v>1020.4</v>
      </c>
      <c r="D141" s="11">
        <v>0</v>
      </c>
      <c r="E141" s="142">
        <v>0</v>
      </c>
      <c r="F141" s="149">
        <v>1557.9</v>
      </c>
      <c r="G141" s="11">
        <v>2465.8</v>
      </c>
      <c r="H141" s="11">
        <v>0</v>
      </c>
      <c r="I141" s="11">
        <v>0</v>
      </c>
      <c r="J141" s="149">
        <v>103.8</v>
      </c>
      <c r="K141" s="11">
        <v>76.6</v>
      </c>
      <c r="L141" s="11">
        <v>0</v>
      </c>
      <c r="M141" s="142">
        <v>0</v>
      </c>
      <c r="N141" s="11">
        <v>0</v>
      </c>
      <c r="O141" s="11">
        <v>6.2</v>
      </c>
      <c r="P141" s="11">
        <v>0</v>
      </c>
      <c r="Q141" s="11">
        <v>0</v>
      </c>
      <c r="R141" s="167" t="s">
        <v>217</v>
      </c>
      <c r="S141" s="11">
        <v>751.2</v>
      </c>
      <c r="T141" s="11">
        <v>1337.4</v>
      </c>
      <c r="U141" s="11">
        <v>381.6</v>
      </c>
      <c r="V141" s="142">
        <v>620.6</v>
      </c>
      <c r="W141" s="11">
        <v>3.5</v>
      </c>
      <c r="X141" s="11">
        <v>0</v>
      </c>
      <c r="Y141" s="11">
        <v>0</v>
      </c>
      <c r="Z141" s="142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67" t="s">
        <v>218</v>
      </c>
      <c r="B142" s="11">
        <v>305.1</v>
      </c>
      <c r="C142" s="11">
        <v>268.39</v>
      </c>
      <c r="D142" s="11">
        <v>0</v>
      </c>
      <c r="E142" s="142">
        <v>0</v>
      </c>
      <c r="F142" s="149">
        <v>130.6</v>
      </c>
      <c r="G142" s="11">
        <v>101.6</v>
      </c>
      <c r="H142" s="11">
        <v>0</v>
      </c>
      <c r="I142" s="11">
        <v>0</v>
      </c>
      <c r="J142" s="149">
        <v>117.6</v>
      </c>
      <c r="K142" s="11">
        <v>105.25</v>
      </c>
      <c r="L142" s="11">
        <v>0</v>
      </c>
      <c r="M142" s="142">
        <v>0</v>
      </c>
      <c r="N142" s="11">
        <v>0</v>
      </c>
      <c r="O142" s="11">
        <v>6.09</v>
      </c>
      <c r="P142" s="11">
        <v>0</v>
      </c>
      <c r="Q142" s="11">
        <v>0</v>
      </c>
      <c r="R142" s="167" t="s">
        <v>218</v>
      </c>
      <c r="S142" s="11">
        <v>257.6</v>
      </c>
      <c r="T142" s="11">
        <v>318.48</v>
      </c>
      <c r="U142" s="11">
        <v>0</v>
      </c>
      <c r="V142" s="142">
        <v>0</v>
      </c>
      <c r="W142" s="11">
        <v>0</v>
      </c>
      <c r="X142" s="11">
        <v>0</v>
      </c>
      <c r="Y142" s="11">
        <v>0</v>
      </c>
      <c r="Z142" s="142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67" t="s">
        <v>219</v>
      </c>
      <c r="B143" s="11">
        <v>448.4</v>
      </c>
      <c r="C143" s="11">
        <v>1023.8</v>
      </c>
      <c r="D143" s="11">
        <v>0</v>
      </c>
      <c r="E143" s="142">
        <v>0</v>
      </c>
      <c r="F143" s="149">
        <v>4920.7</v>
      </c>
      <c r="G143" s="11">
        <v>6778.8</v>
      </c>
      <c r="H143" s="11">
        <v>242.4</v>
      </c>
      <c r="I143" s="11">
        <v>389.1</v>
      </c>
      <c r="J143" s="149">
        <v>1.2</v>
      </c>
      <c r="K143" s="11">
        <v>0</v>
      </c>
      <c r="L143" s="11">
        <v>0</v>
      </c>
      <c r="M143" s="142">
        <v>0</v>
      </c>
      <c r="N143" s="11">
        <v>0</v>
      </c>
      <c r="O143" s="11">
        <v>0</v>
      </c>
      <c r="P143" s="11">
        <v>0</v>
      </c>
      <c r="Q143" s="11">
        <v>0</v>
      </c>
      <c r="R143" s="167" t="s">
        <v>219</v>
      </c>
      <c r="S143" s="11">
        <v>429.5</v>
      </c>
      <c r="T143" s="11">
        <v>450.6</v>
      </c>
      <c r="U143" s="11">
        <v>0</v>
      </c>
      <c r="V143" s="142">
        <v>0</v>
      </c>
      <c r="W143" s="11">
        <v>4.6</v>
      </c>
      <c r="X143" s="11">
        <v>0</v>
      </c>
      <c r="Y143" s="11">
        <v>0</v>
      </c>
      <c r="Z143" s="142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2" customFormat="1" ht="12.75">
      <c r="A144" s="179" t="s">
        <v>103</v>
      </c>
      <c r="B144" s="163">
        <f aca="true" t="shared" si="41" ref="B144:Q144">SUM(B138:B143)</f>
        <v>3359.3</v>
      </c>
      <c r="C144" s="163">
        <f t="shared" si="41"/>
        <v>5954.84</v>
      </c>
      <c r="D144" s="163">
        <f t="shared" si="41"/>
        <v>0</v>
      </c>
      <c r="E144" s="163">
        <f t="shared" si="41"/>
        <v>0</v>
      </c>
      <c r="F144" s="163">
        <f t="shared" si="41"/>
        <v>7941.2</v>
      </c>
      <c r="G144" s="163">
        <f t="shared" si="41"/>
        <v>11476.82</v>
      </c>
      <c r="H144" s="163">
        <f t="shared" si="41"/>
        <v>242.4</v>
      </c>
      <c r="I144" s="163">
        <f t="shared" si="41"/>
        <v>389.1</v>
      </c>
      <c r="J144" s="163">
        <f t="shared" si="41"/>
        <v>697.9000000000001</v>
      </c>
      <c r="K144" s="163">
        <f t="shared" si="41"/>
        <v>659.33</v>
      </c>
      <c r="L144" s="163">
        <f t="shared" si="41"/>
        <v>0</v>
      </c>
      <c r="M144" s="163">
        <f t="shared" si="41"/>
        <v>0</v>
      </c>
      <c r="N144" s="163">
        <f t="shared" si="41"/>
        <v>12.9</v>
      </c>
      <c r="O144" s="163">
        <f t="shared" si="41"/>
        <v>12.29</v>
      </c>
      <c r="P144" s="163">
        <f t="shared" si="41"/>
        <v>0</v>
      </c>
      <c r="Q144" s="163">
        <f t="shared" si="41"/>
        <v>0</v>
      </c>
      <c r="R144" s="179" t="s">
        <v>103</v>
      </c>
      <c r="S144" s="163">
        <f>SUM(S138:S143)</f>
        <v>3932.6</v>
      </c>
      <c r="T144" s="163">
        <f>SUM(T138:T143)</f>
        <v>3893.44</v>
      </c>
      <c r="U144" s="163">
        <f aca="true" t="shared" si="42" ref="U144:AD144">SUM(U138:U143)</f>
        <v>381.6</v>
      </c>
      <c r="V144" s="163">
        <f t="shared" si="42"/>
        <v>620.6</v>
      </c>
      <c r="W144" s="163">
        <f t="shared" si="42"/>
        <v>8.1</v>
      </c>
      <c r="X144" s="163">
        <f t="shared" si="42"/>
        <v>0</v>
      </c>
      <c r="Y144" s="163">
        <f t="shared" si="42"/>
        <v>0</v>
      </c>
      <c r="Z144" s="163">
        <f t="shared" si="42"/>
        <v>0</v>
      </c>
      <c r="AA144" s="163">
        <f t="shared" si="42"/>
        <v>0</v>
      </c>
      <c r="AB144" s="163">
        <f t="shared" si="42"/>
        <v>0</v>
      </c>
      <c r="AC144" s="163">
        <f t="shared" si="42"/>
        <v>0</v>
      </c>
      <c r="AD144" s="163">
        <f t="shared" si="42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v>0</v>
      </c>
      <c r="C146" s="11">
        <v>0</v>
      </c>
      <c r="D146" s="11">
        <v>0</v>
      </c>
      <c r="E146" s="154">
        <v>0</v>
      </c>
      <c r="F146" s="11">
        <v>0</v>
      </c>
      <c r="G146" s="11">
        <v>0</v>
      </c>
      <c r="H146" s="11">
        <v>0</v>
      </c>
      <c r="I146" s="154">
        <v>0</v>
      </c>
      <c r="J146" s="11">
        <v>0</v>
      </c>
      <c r="K146" s="11">
        <v>0</v>
      </c>
      <c r="L146" s="11">
        <v>0</v>
      </c>
      <c r="M146" s="154">
        <v>0</v>
      </c>
      <c r="N146" s="11">
        <v>0</v>
      </c>
      <c r="O146" s="11">
        <v>0</v>
      </c>
      <c r="P146" s="11">
        <v>0</v>
      </c>
      <c r="Q146" s="11">
        <v>0</v>
      </c>
      <c r="R146" s="167" t="s">
        <v>221</v>
      </c>
      <c r="S146" s="11">
        <v>0</v>
      </c>
      <c r="T146" s="11">
        <v>0</v>
      </c>
      <c r="U146" s="11">
        <v>0</v>
      </c>
      <c r="V146" s="142">
        <v>0</v>
      </c>
      <c r="W146" s="11">
        <v>0</v>
      </c>
      <c r="X146" s="11">
        <v>0</v>
      </c>
      <c r="Y146" s="11">
        <v>0</v>
      </c>
      <c r="Z146" s="142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2" customFormat="1" ht="12.75">
      <c r="A147" s="168" t="s">
        <v>222</v>
      </c>
      <c r="B147" s="63">
        <v>1176.1</v>
      </c>
      <c r="C147" s="63">
        <v>1084.3</v>
      </c>
      <c r="D147" s="63">
        <v>0</v>
      </c>
      <c r="E147" s="155">
        <v>0</v>
      </c>
      <c r="F147" s="63">
        <v>0</v>
      </c>
      <c r="G147" s="63">
        <v>0</v>
      </c>
      <c r="H147" s="63">
        <v>0</v>
      </c>
      <c r="I147" s="155">
        <v>0</v>
      </c>
      <c r="J147" s="63">
        <v>0</v>
      </c>
      <c r="K147" s="63">
        <v>0</v>
      </c>
      <c r="L147" s="63">
        <v>0</v>
      </c>
      <c r="M147" s="155">
        <v>0</v>
      </c>
      <c r="N147" s="63"/>
      <c r="O147" s="63"/>
      <c r="P147" s="63">
        <v>0</v>
      </c>
      <c r="Q147" s="63">
        <v>0</v>
      </c>
      <c r="R147" s="168" t="s">
        <v>222</v>
      </c>
      <c r="S147" s="63">
        <v>23.5</v>
      </c>
      <c r="T147" s="63">
        <v>0</v>
      </c>
      <c r="U147" s="63"/>
      <c r="V147" s="146"/>
      <c r="W147" s="63">
        <v>23.5</v>
      </c>
      <c r="X147" s="63">
        <v>0</v>
      </c>
      <c r="Y147" s="63"/>
      <c r="Z147" s="146">
        <v>0</v>
      </c>
      <c r="AA147" s="146">
        <v>0</v>
      </c>
      <c r="AB147" s="63">
        <v>0</v>
      </c>
      <c r="AC147" s="63">
        <v>0</v>
      </c>
      <c r="AD147" s="63">
        <v>0</v>
      </c>
    </row>
    <row r="148" spans="1:30" s="158" customFormat="1" ht="18.75" customHeight="1">
      <c r="A148" s="169" t="s">
        <v>223</v>
      </c>
      <c r="B148" s="156">
        <f>B17+B23+B28+B32+B40+B45+B51+B55+B61+B65+B71+B78+B85+B91+B98+B108+B113+B123+B129+B136+B144+B147</f>
        <v>4454201.699999999</v>
      </c>
      <c r="C148" s="156">
        <f aca="true" t="shared" si="43" ref="C148:Q148">C17+C23+C28+C32+C40+C45+C51+C55+C61+C65+C71+C78+C85+C91+C98+C108+C113+C123+C129+C136+C144+C147</f>
        <v>5006342.709999998</v>
      </c>
      <c r="D148" s="123">
        <f t="shared" si="43"/>
        <v>11922.800000000001</v>
      </c>
      <c r="E148" s="157">
        <f t="shared" si="43"/>
        <v>13521.899999999998</v>
      </c>
      <c r="F148" s="156">
        <f t="shared" si="43"/>
        <v>1445523.4999999998</v>
      </c>
      <c r="G148" s="156">
        <f t="shared" si="43"/>
        <v>1617082.3100000003</v>
      </c>
      <c r="H148" s="123">
        <f t="shared" si="43"/>
        <v>7977.299999999999</v>
      </c>
      <c r="I148" s="129">
        <f>I17+I23+I28+I32+I40+I45+I51+I55+I61+I65+I71+I78+I85+I91+I98+I108+I113+I123+I129+I136+I144+I147</f>
        <v>10122.210000000001</v>
      </c>
      <c r="J148" s="156">
        <f t="shared" si="43"/>
        <v>111343.90000000001</v>
      </c>
      <c r="K148" s="156">
        <f t="shared" si="43"/>
        <v>99531.92</v>
      </c>
      <c r="L148" s="123">
        <f t="shared" si="43"/>
        <v>5346.8</v>
      </c>
      <c r="M148" s="129">
        <f t="shared" si="43"/>
        <v>4491.139999999999</v>
      </c>
      <c r="N148" s="156">
        <f t="shared" si="43"/>
        <v>25242.200000000008</v>
      </c>
      <c r="O148" s="156">
        <f t="shared" si="43"/>
        <v>22090.64</v>
      </c>
      <c r="P148" s="123">
        <f t="shared" si="43"/>
        <v>882.8000000000001</v>
      </c>
      <c r="Q148" s="123">
        <f t="shared" si="43"/>
        <v>324.09999999999997</v>
      </c>
      <c r="R148" s="169" t="s">
        <v>223</v>
      </c>
      <c r="S148" s="156">
        <f aca="true" t="shared" si="44" ref="S148:AD148">S17+S23+S28+S32+S40+S45+S51+S55+S61+S65+S71+S78+S85+S91+S98+S108+S113+S123+S129+S136+S144+S147</f>
        <v>838946.5999999999</v>
      </c>
      <c r="T148" s="156">
        <f t="shared" si="44"/>
        <v>474795.38</v>
      </c>
      <c r="U148" s="123">
        <f>U17+U23+U28+U32+U40+U45+U51+U55+U61+U65+U71+U78+U85+U91+U98+U108+U113+U123+U129+U136+U144+U147</f>
        <v>42846.100000000006</v>
      </c>
      <c r="V148" s="129">
        <f>V17+V23+V28+V32+V40+V45+V51+V55+V61+V65+V71+V78+V85+V91+V98+V108+V113+V123+V129+V136+V144+V147</f>
        <v>24288.039999999994</v>
      </c>
      <c r="W148" s="156">
        <f t="shared" si="44"/>
        <v>377384.6</v>
      </c>
      <c r="X148" s="156">
        <f t="shared" si="44"/>
        <v>250884.23999999996</v>
      </c>
      <c r="Y148" s="123">
        <f t="shared" si="44"/>
        <v>8003.499999999999</v>
      </c>
      <c r="Z148" s="129">
        <f t="shared" si="44"/>
        <v>6587.030000000002</v>
      </c>
      <c r="AA148" s="129">
        <f t="shared" si="44"/>
        <v>8021.4</v>
      </c>
      <c r="AB148" s="156">
        <f t="shared" si="44"/>
        <v>3041.4699999999993</v>
      </c>
      <c r="AC148" s="123">
        <f t="shared" si="44"/>
        <v>579.3</v>
      </c>
      <c r="AD148" s="123">
        <f t="shared" si="44"/>
        <v>191.73</v>
      </c>
    </row>
    <row r="149" spans="1:30" ht="21.75" customHeight="1">
      <c r="A149" s="202" t="s">
        <v>224</v>
      </c>
      <c r="B149" s="202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191"/>
      <c r="P149" s="191"/>
      <c r="Q149" s="191"/>
      <c r="R149" s="202" t="s">
        <v>224</v>
      </c>
      <c r="S149" s="202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  <ignoredErrors>
    <ignoredError sqref="AA145 I144:I145 AA137 AA130 AA18 AA24 AA29 AA33 AA41 AA46 AA52 AA56 AA62 AA66 AA72 AA79:AA80 AA86 AA92 AA99 AA109 AA114 AA124 Z18 Z144:Z145 I23:I24 Z23:Z24 I28:I29 Z28:Z29 I32:I33 Z32:Z33 I40:I41 Z40:Z41 I45:I46 Z45:Z46 I51:I52 Z51:Z52 I55:I56 Z55:Z56 I61:I62 Z61:Z62 I65:I66 Z65:Z66 I71:I72 Z71:Z72 I78:I80 Z78:Z80 I85:I86 Z85:Z86 I91:I92 Z91:Z92 I98:I99 Z98:Z99 I108:I109 Z108:Z109 I113:I114 Z113:Z114 I123:I124 Z123:Z124 I129:I130 Z129:Z130 I136:I137 Z136:Z137 I18" formula="1"/>
    <ignoredError sqref="Z17 I17" formula="1" formulaRange="1"/>
    <ignoredError sqref="AA17:AD17 B17:H17 J17:Y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K100">
      <selection activeCell="S149" sqref="S149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9.421875" style="31" bestFit="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8.57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8.7109375" style="31" customWidth="1"/>
    <col min="28" max="28" width="10.00390625" style="32" bestFit="1" customWidth="1"/>
    <col min="29" max="29" width="8.57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92" t="s">
        <v>263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 t="s">
        <v>257</v>
      </c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196" t="str">
        <f>collecte!$A$2</f>
        <v>situation provisoire au 31 mars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 t="str">
        <f>collecte!$A$2</f>
        <v>situation provisoire au 31 mars</v>
      </c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43.5" customHeight="1">
      <c r="A3" s="194" t="str">
        <f>collecte!$A$3</f>
        <v>Les chiffres sont issus des collectes des campagnes 2010/11 et 2011/12. L'étude est réalisée à partir du département d'exploitation du silo et les graines sont d'origine française.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tr">
        <f>$A$3</f>
        <v>Les chiffres sont issus des collectes des campagnes 2010/11 et 2011/12. L'étude est réalisée à partir du département d'exploitation du silo et les graines sont d'origine française.</v>
      </c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197" t="s">
        <v>98</v>
      </c>
      <c r="K5" s="197"/>
      <c r="L5" s="197"/>
      <c r="M5" s="197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9" t="s">
        <v>104</v>
      </c>
      <c r="M6" s="9"/>
      <c r="N6" s="115" t="s">
        <v>103</v>
      </c>
      <c r="O6" s="87"/>
      <c r="P6" s="9" t="s">
        <v>104</v>
      </c>
      <c r="Q6" s="9"/>
      <c r="R6" s="8"/>
      <c r="S6" s="115" t="s">
        <v>103</v>
      </c>
      <c r="T6" s="87"/>
      <c r="U6" s="9" t="s">
        <v>104</v>
      </c>
      <c r="V6" s="9"/>
      <c r="W6" s="115" t="s">
        <v>103</v>
      </c>
      <c r="X6" s="87"/>
      <c r="Y6" s="9" t="s">
        <v>104</v>
      </c>
      <c r="Z6" s="9"/>
      <c r="AA6" s="115" t="s">
        <v>103</v>
      </c>
      <c r="AB6" s="87"/>
      <c r="AC6" s="9" t="s">
        <v>104</v>
      </c>
      <c r="AD6" s="9"/>
    </row>
    <row r="7" spans="1:46" s="39" customFormat="1" ht="24" customHeight="1">
      <c r="A7" s="88"/>
      <c r="B7" s="182">
        <f>collecte!B7</f>
        <v>40632.5551119213</v>
      </c>
      <c r="C7" s="183">
        <f>collecte!C7</f>
        <v>40992.5551119213</v>
      </c>
      <c r="D7" s="182">
        <f>collecte!D7</f>
        <v>40632.5551119213</v>
      </c>
      <c r="E7" s="184">
        <f>collecte!E7</f>
        <v>40992.5551119213</v>
      </c>
      <c r="F7" s="182">
        <f>collecte!F7</f>
        <v>40632.5551119213</v>
      </c>
      <c r="G7" s="183">
        <f>collecte!G7</f>
        <v>40992.5551119213</v>
      </c>
      <c r="H7" s="182">
        <f>collecte!H7</f>
        <v>40632.5551119213</v>
      </c>
      <c r="I7" s="185">
        <f>collecte!I7</f>
        <v>40992.5551119213</v>
      </c>
      <c r="J7" s="182">
        <f>collecte!J7</f>
        <v>40632.5551119213</v>
      </c>
      <c r="K7" s="183">
        <f>collecte!K7</f>
        <v>40992.5551119213</v>
      </c>
      <c r="L7" s="182">
        <f>collecte!L7</f>
        <v>40632.5551119213</v>
      </c>
      <c r="M7" s="185">
        <f>collecte!M7</f>
        <v>40992.5551119213</v>
      </c>
      <c r="N7" s="182">
        <f>collecte!N7</f>
        <v>40632.5551119213</v>
      </c>
      <c r="O7" s="183">
        <f>collecte!O7</f>
        <v>40992.5551119213</v>
      </c>
      <c r="P7" s="182">
        <f>collecte!P7</f>
        <v>40632.5551119213</v>
      </c>
      <c r="Q7" s="183">
        <f>collecte!Q7</f>
        <v>40992.5551119213</v>
      </c>
      <c r="R7" s="88"/>
      <c r="S7" s="182">
        <f>collecte!S7</f>
        <v>40632.5551119213</v>
      </c>
      <c r="T7" s="183">
        <f>collecte!T7</f>
        <v>40992.5551119213</v>
      </c>
      <c r="U7" s="186">
        <f>collecte!U7</f>
        <v>40632.5551119213</v>
      </c>
      <c r="V7" s="187">
        <f>collecte!V7</f>
        <v>40992.5551119213</v>
      </c>
      <c r="W7" s="186">
        <f>collecte!W7</f>
        <v>40632.5551119213</v>
      </c>
      <c r="X7" s="188">
        <f>collecte!X7</f>
        <v>40992.5551119213</v>
      </c>
      <c r="Y7" s="186">
        <f>collecte!Y7</f>
        <v>40632.5551119213</v>
      </c>
      <c r="Z7" s="187">
        <f>collecte!Z7</f>
        <v>40992.5551119213</v>
      </c>
      <c r="AA7" s="186">
        <f>collecte!AA7</f>
        <v>40632.5551119213</v>
      </c>
      <c r="AB7" s="188">
        <f>collecte!AB7</f>
        <v>40992.5551119213</v>
      </c>
      <c r="AC7" s="186">
        <f>collecte!AC7</f>
        <v>40632.5551119213</v>
      </c>
      <c r="AD7" s="189">
        <f>collecte!AD7</f>
        <v>40992.5551119213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254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v>0</v>
      </c>
      <c r="C9" s="49">
        <v>0</v>
      </c>
      <c r="D9" s="49">
        <v>0</v>
      </c>
      <c r="E9" s="141">
        <v>0</v>
      </c>
      <c r="F9" s="148">
        <v>0</v>
      </c>
      <c r="G9" s="49">
        <v>0</v>
      </c>
      <c r="H9" s="49">
        <v>0</v>
      </c>
      <c r="I9" s="49">
        <v>0</v>
      </c>
      <c r="J9" s="148">
        <v>0</v>
      </c>
      <c r="K9" s="49">
        <v>0</v>
      </c>
      <c r="L9" s="49">
        <v>0</v>
      </c>
      <c r="M9" s="141">
        <v>0</v>
      </c>
      <c r="N9" s="49">
        <v>0</v>
      </c>
      <c r="O9" s="49">
        <v>0</v>
      </c>
      <c r="P9" s="49">
        <v>0</v>
      </c>
      <c r="Q9" s="49">
        <v>0</v>
      </c>
      <c r="R9" s="124" t="s">
        <v>106</v>
      </c>
      <c r="S9" s="49">
        <v>0</v>
      </c>
      <c r="T9" s="49">
        <v>0</v>
      </c>
      <c r="U9" s="49">
        <v>0</v>
      </c>
      <c r="V9" s="141">
        <v>0</v>
      </c>
      <c r="W9" s="49">
        <v>0</v>
      </c>
      <c r="X9" s="49">
        <v>0</v>
      </c>
      <c r="Y9" s="49">
        <v>0</v>
      </c>
      <c r="Z9" s="141">
        <v>0</v>
      </c>
      <c r="AA9" s="49">
        <v>0</v>
      </c>
      <c r="AB9" s="49">
        <v>0</v>
      </c>
      <c r="AC9" s="49">
        <v>0</v>
      </c>
      <c r="AD9" s="49">
        <v>0</v>
      </c>
      <c r="AJ9" s="40"/>
      <c r="AK9" s="40"/>
    </row>
    <row r="10" spans="1:30" ht="12.75">
      <c r="A10" s="124" t="s">
        <v>107</v>
      </c>
      <c r="B10" s="11">
        <v>39238.1</v>
      </c>
      <c r="C10" s="11">
        <v>21919.1</v>
      </c>
      <c r="D10" s="11">
        <v>0</v>
      </c>
      <c r="E10" s="142">
        <v>0</v>
      </c>
      <c r="F10" s="149">
        <v>3371.1</v>
      </c>
      <c r="G10" s="11">
        <v>1474.58</v>
      </c>
      <c r="H10" s="11">
        <v>0</v>
      </c>
      <c r="I10" s="11">
        <v>0</v>
      </c>
      <c r="J10" s="149">
        <v>0</v>
      </c>
      <c r="K10" s="11">
        <v>0</v>
      </c>
      <c r="L10" s="11">
        <v>0</v>
      </c>
      <c r="M10" s="142">
        <v>0</v>
      </c>
      <c r="N10" s="11">
        <v>0</v>
      </c>
      <c r="O10" s="11">
        <v>0</v>
      </c>
      <c r="P10" s="11">
        <v>0</v>
      </c>
      <c r="Q10" s="11">
        <v>0</v>
      </c>
      <c r="R10" s="124" t="s">
        <v>107</v>
      </c>
      <c r="S10" s="11">
        <v>11488.1</v>
      </c>
      <c r="T10" s="11">
        <v>10949.88</v>
      </c>
      <c r="U10" s="11">
        <v>578.9</v>
      </c>
      <c r="V10" s="142">
        <v>934.3</v>
      </c>
      <c r="W10" s="11">
        <v>23112.9</v>
      </c>
      <c r="X10" s="11">
        <v>26488.6</v>
      </c>
      <c r="Y10" s="11">
        <v>259.1</v>
      </c>
      <c r="Z10" s="142">
        <v>384.2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4" t="s">
        <v>108</v>
      </c>
      <c r="B11" s="11">
        <v>7579.2</v>
      </c>
      <c r="C11" s="11">
        <v>2652.1</v>
      </c>
      <c r="D11" s="11">
        <v>0</v>
      </c>
      <c r="E11" s="142">
        <v>0</v>
      </c>
      <c r="F11" s="149">
        <v>194.9</v>
      </c>
      <c r="G11" s="11">
        <v>128.5</v>
      </c>
      <c r="H11" s="11">
        <v>0</v>
      </c>
      <c r="I11" s="11">
        <v>0</v>
      </c>
      <c r="J11" s="149">
        <v>0</v>
      </c>
      <c r="K11" s="11">
        <v>0</v>
      </c>
      <c r="L11" s="11">
        <v>0</v>
      </c>
      <c r="M11" s="142">
        <v>0</v>
      </c>
      <c r="N11" s="11">
        <v>0</v>
      </c>
      <c r="O11" s="11">
        <v>0</v>
      </c>
      <c r="P11" s="11">
        <v>0</v>
      </c>
      <c r="Q11" s="11">
        <v>0</v>
      </c>
      <c r="R11" s="124" t="s">
        <v>108</v>
      </c>
      <c r="S11" s="11">
        <v>2331.2</v>
      </c>
      <c r="T11" s="11">
        <v>1497.7</v>
      </c>
      <c r="U11" s="11">
        <v>0</v>
      </c>
      <c r="V11" s="142">
        <v>0</v>
      </c>
      <c r="W11" s="11">
        <v>727.3</v>
      </c>
      <c r="X11" s="11">
        <v>2771.8</v>
      </c>
      <c r="Y11" s="11">
        <v>0</v>
      </c>
      <c r="Z11" s="142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4" t="s">
        <v>109</v>
      </c>
      <c r="B12" s="11">
        <v>7620.8</v>
      </c>
      <c r="C12" s="11">
        <v>3934.5</v>
      </c>
      <c r="D12" s="11">
        <v>0</v>
      </c>
      <c r="E12" s="142">
        <v>0</v>
      </c>
      <c r="F12" s="149">
        <v>444.1</v>
      </c>
      <c r="G12" s="11">
        <v>215.9</v>
      </c>
      <c r="H12" s="11">
        <v>0</v>
      </c>
      <c r="I12" s="11">
        <v>0</v>
      </c>
      <c r="J12" s="149">
        <v>0</v>
      </c>
      <c r="K12" s="11">
        <v>0</v>
      </c>
      <c r="L12" s="11">
        <v>0</v>
      </c>
      <c r="M12" s="142">
        <v>0</v>
      </c>
      <c r="N12" s="11">
        <v>0</v>
      </c>
      <c r="O12" s="11">
        <v>0</v>
      </c>
      <c r="P12" s="11">
        <v>0</v>
      </c>
      <c r="Q12" s="11">
        <v>0</v>
      </c>
      <c r="R12" s="124" t="s">
        <v>109</v>
      </c>
      <c r="S12" s="11">
        <v>5548</v>
      </c>
      <c r="T12" s="11">
        <v>846.33</v>
      </c>
      <c r="U12" s="11">
        <v>224.2</v>
      </c>
      <c r="V12" s="142">
        <v>0</v>
      </c>
      <c r="W12" s="11">
        <v>55.9</v>
      </c>
      <c r="X12" s="11">
        <v>147.5</v>
      </c>
      <c r="Y12" s="11">
        <v>10.8</v>
      </c>
      <c r="Z12" s="142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4" t="s">
        <v>110</v>
      </c>
      <c r="B13" s="11">
        <v>0</v>
      </c>
      <c r="C13" s="11">
        <v>0</v>
      </c>
      <c r="D13" s="11">
        <v>0</v>
      </c>
      <c r="E13" s="142">
        <v>0</v>
      </c>
      <c r="F13" s="149">
        <v>0</v>
      </c>
      <c r="G13" s="11">
        <v>0</v>
      </c>
      <c r="H13" s="11">
        <v>0</v>
      </c>
      <c r="I13" s="11">
        <v>0</v>
      </c>
      <c r="J13" s="149">
        <v>0</v>
      </c>
      <c r="K13" s="11">
        <v>0</v>
      </c>
      <c r="L13" s="11">
        <v>0</v>
      </c>
      <c r="M13" s="142">
        <v>0</v>
      </c>
      <c r="N13" s="11">
        <v>0</v>
      </c>
      <c r="O13" s="11">
        <v>0</v>
      </c>
      <c r="P13" s="11">
        <v>0</v>
      </c>
      <c r="Q13" s="11">
        <v>0</v>
      </c>
      <c r="R13" s="124" t="s">
        <v>110</v>
      </c>
      <c r="S13" s="11">
        <v>0</v>
      </c>
      <c r="T13" s="11">
        <v>0</v>
      </c>
      <c r="U13" s="11">
        <v>0</v>
      </c>
      <c r="V13" s="142">
        <v>0</v>
      </c>
      <c r="W13" s="11">
        <v>0</v>
      </c>
      <c r="X13" s="11">
        <v>0</v>
      </c>
      <c r="Y13" s="11">
        <v>0</v>
      </c>
      <c r="Z13" s="142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4" t="s">
        <v>111</v>
      </c>
      <c r="B14" s="11">
        <v>0</v>
      </c>
      <c r="C14" s="11">
        <v>0</v>
      </c>
      <c r="D14" s="11">
        <v>0</v>
      </c>
      <c r="E14" s="142">
        <v>0</v>
      </c>
      <c r="F14" s="149">
        <v>0</v>
      </c>
      <c r="G14" s="11">
        <v>0</v>
      </c>
      <c r="H14" s="11">
        <v>0</v>
      </c>
      <c r="I14" s="11">
        <v>0</v>
      </c>
      <c r="J14" s="149">
        <v>0</v>
      </c>
      <c r="K14" s="11">
        <v>0</v>
      </c>
      <c r="L14" s="11">
        <v>0</v>
      </c>
      <c r="M14" s="142">
        <v>0</v>
      </c>
      <c r="N14" s="11">
        <v>0</v>
      </c>
      <c r="O14" s="11">
        <v>0</v>
      </c>
      <c r="P14" s="11">
        <v>0</v>
      </c>
      <c r="Q14" s="11">
        <v>0</v>
      </c>
      <c r="R14" s="124" t="s">
        <v>111</v>
      </c>
      <c r="S14" s="11">
        <v>0</v>
      </c>
      <c r="T14" s="11">
        <v>0</v>
      </c>
      <c r="U14" s="11">
        <v>0</v>
      </c>
      <c r="V14" s="142">
        <v>0</v>
      </c>
      <c r="W14" s="11">
        <v>0</v>
      </c>
      <c r="X14" s="11">
        <v>0</v>
      </c>
      <c r="Y14" s="11">
        <v>0</v>
      </c>
      <c r="Z14" s="142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4" t="s">
        <v>112</v>
      </c>
      <c r="B15" s="11">
        <v>0</v>
      </c>
      <c r="C15" s="11">
        <v>0</v>
      </c>
      <c r="D15" s="11">
        <v>0</v>
      </c>
      <c r="E15" s="142">
        <v>0</v>
      </c>
      <c r="F15" s="149">
        <v>0</v>
      </c>
      <c r="G15" s="11">
        <v>0</v>
      </c>
      <c r="H15" s="11">
        <v>0</v>
      </c>
      <c r="I15" s="11">
        <v>0</v>
      </c>
      <c r="J15" s="149">
        <v>0</v>
      </c>
      <c r="K15" s="11">
        <v>0</v>
      </c>
      <c r="L15" s="11">
        <v>0</v>
      </c>
      <c r="M15" s="142">
        <v>0</v>
      </c>
      <c r="N15" s="11">
        <v>0</v>
      </c>
      <c r="O15" s="11">
        <v>0</v>
      </c>
      <c r="P15" s="11">
        <v>0</v>
      </c>
      <c r="Q15" s="11">
        <v>0</v>
      </c>
      <c r="R15" s="124" t="s">
        <v>112</v>
      </c>
      <c r="S15" s="11">
        <v>0</v>
      </c>
      <c r="T15" s="11">
        <v>0</v>
      </c>
      <c r="U15" s="11">
        <v>0</v>
      </c>
      <c r="V15" s="142">
        <v>0</v>
      </c>
      <c r="W15" s="11">
        <v>0</v>
      </c>
      <c r="X15" s="11">
        <v>0</v>
      </c>
      <c r="Y15" s="11">
        <v>0</v>
      </c>
      <c r="Z15" s="142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4" t="s">
        <v>113</v>
      </c>
      <c r="B16" s="11">
        <v>10904.9</v>
      </c>
      <c r="C16" s="11">
        <v>4461.2</v>
      </c>
      <c r="D16" s="11">
        <v>0</v>
      </c>
      <c r="E16" s="142">
        <v>0</v>
      </c>
      <c r="F16" s="149">
        <v>10.8</v>
      </c>
      <c r="G16" s="11">
        <v>0</v>
      </c>
      <c r="H16" s="11">
        <v>0</v>
      </c>
      <c r="I16" s="11">
        <v>0</v>
      </c>
      <c r="J16" s="149">
        <v>0</v>
      </c>
      <c r="K16" s="11">
        <v>0</v>
      </c>
      <c r="L16" s="11">
        <v>0</v>
      </c>
      <c r="M16" s="142">
        <v>0</v>
      </c>
      <c r="N16" s="11">
        <v>35</v>
      </c>
      <c r="O16" s="11">
        <v>35</v>
      </c>
      <c r="P16" s="11">
        <v>0</v>
      </c>
      <c r="Q16" s="11">
        <v>0</v>
      </c>
      <c r="R16" s="124" t="s">
        <v>113</v>
      </c>
      <c r="S16" s="11">
        <v>1869.5</v>
      </c>
      <c r="T16" s="11">
        <v>371</v>
      </c>
      <c r="U16" s="11">
        <v>4.3</v>
      </c>
      <c r="V16" s="142">
        <v>4.3</v>
      </c>
      <c r="W16" s="11">
        <v>592.3</v>
      </c>
      <c r="X16" s="11">
        <v>1222.5</v>
      </c>
      <c r="Y16" s="11">
        <v>13.1</v>
      </c>
      <c r="Z16" s="142">
        <v>20.5</v>
      </c>
      <c r="AA16" s="11">
        <v>0</v>
      </c>
      <c r="AB16" s="11">
        <v>0</v>
      </c>
      <c r="AC16" s="11">
        <v>0</v>
      </c>
      <c r="AD16" s="11">
        <v>0</v>
      </c>
    </row>
    <row r="17" spans="1:30" s="72" customFormat="1" ht="12.75">
      <c r="A17" s="162" t="s">
        <v>103</v>
      </c>
      <c r="B17" s="159">
        <f aca="true" t="shared" si="0" ref="B17:Q17">SUM(B10:B16)</f>
        <v>65343</v>
      </c>
      <c r="C17" s="159">
        <f t="shared" si="0"/>
        <v>32966.899999999994</v>
      </c>
      <c r="D17" s="159">
        <f t="shared" si="0"/>
        <v>0</v>
      </c>
      <c r="E17" s="160">
        <f t="shared" si="0"/>
        <v>0</v>
      </c>
      <c r="F17" s="161">
        <f t="shared" si="0"/>
        <v>4020.9</v>
      </c>
      <c r="G17" s="159">
        <f t="shared" si="0"/>
        <v>1818.98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60">
        <f t="shared" si="0"/>
        <v>0</v>
      </c>
      <c r="N17" s="159">
        <f>SUM(N10:N16)</f>
        <v>35</v>
      </c>
      <c r="O17" s="159">
        <f>SUM(O10:O16)</f>
        <v>35</v>
      </c>
      <c r="P17" s="159">
        <f t="shared" si="0"/>
        <v>0</v>
      </c>
      <c r="Q17" s="159">
        <f t="shared" si="0"/>
        <v>0</v>
      </c>
      <c r="R17" s="162" t="s">
        <v>103</v>
      </c>
      <c r="S17" s="159">
        <f aca="true" t="shared" si="1" ref="S17:AD17">SUM(S10:S16)</f>
        <v>21236.8</v>
      </c>
      <c r="T17" s="159">
        <f t="shared" si="1"/>
        <v>13664.91</v>
      </c>
      <c r="U17" s="159">
        <f t="shared" si="1"/>
        <v>807.3999999999999</v>
      </c>
      <c r="V17" s="160">
        <f t="shared" si="1"/>
        <v>938.5999999999999</v>
      </c>
      <c r="W17" s="159">
        <f t="shared" si="1"/>
        <v>24488.4</v>
      </c>
      <c r="X17" s="159">
        <f t="shared" si="1"/>
        <v>30630.399999999998</v>
      </c>
      <c r="Y17" s="159">
        <f t="shared" si="1"/>
        <v>283.00000000000006</v>
      </c>
      <c r="Z17" s="160">
        <f t="shared" si="1"/>
        <v>404.7</v>
      </c>
      <c r="AA17" s="159">
        <f t="shared" si="1"/>
        <v>0</v>
      </c>
      <c r="AB17" s="159">
        <f t="shared" si="1"/>
        <v>0</v>
      </c>
      <c r="AC17" s="159">
        <f t="shared" si="1"/>
        <v>0</v>
      </c>
      <c r="AD17" s="159">
        <f t="shared" si="1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v>7465.1</v>
      </c>
      <c r="C19" s="11">
        <v>6007.44</v>
      </c>
      <c r="D19" s="11">
        <v>0</v>
      </c>
      <c r="E19" s="142">
        <v>0</v>
      </c>
      <c r="F19" s="149">
        <v>52.2</v>
      </c>
      <c r="G19" s="11">
        <v>11.25</v>
      </c>
      <c r="H19" s="11">
        <v>0</v>
      </c>
      <c r="I19" s="11">
        <v>0</v>
      </c>
      <c r="J19" s="149">
        <v>0</v>
      </c>
      <c r="K19" s="11">
        <v>0</v>
      </c>
      <c r="L19" s="11">
        <v>0</v>
      </c>
      <c r="M19" s="142">
        <v>0</v>
      </c>
      <c r="N19" s="11">
        <v>37.8</v>
      </c>
      <c r="O19" s="11">
        <v>40</v>
      </c>
      <c r="P19" s="11">
        <v>0</v>
      </c>
      <c r="Q19" s="11">
        <v>0</v>
      </c>
      <c r="R19" s="124" t="s">
        <v>115</v>
      </c>
      <c r="S19" s="11">
        <v>5472.9</v>
      </c>
      <c r="T19" s="11">
        <v>885.65</v>
      </c>
      <c r="U19" s="11">
        <v>2.1</v>
      </c>
      <c r="V19" s="142">
        <v>62.93</v>
      </c>
      <c r="W19" s="11">
        <v>2370</v>
      </c>
      <c r="X19" s="11">
        <v>5579.84</v>
      </c>
      <c r="Y19" s="11">
        <v>0</v>
      </c>
      <c r="Z19" s="142">
        <v>6.38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4" t="s">
        <v>116</v>
      </c>
      <c r="B20" s="11">
        <v>44560.9</v>
      </c>
      <c r="C20" s="11">
        <v>59968.98</v>
      </c>
      <c r="D20" s="11">
        <v>0</v>
      </c>
      <c r="E20" s="142">
        <v>0</v>
      </c>
      <c r="F20" s="149">
        <v>5910.2</v>
      </c>
      <c r="G20" s="11">
        <v>8005.18</v>
      </c>
      <c r="H20" s="11">
        <v>0</v>
      </c>
      <c r="I20" s="11">
        <v>0</v>
      </c>
      <c r="J20" s="149">
        <v>59.3</v>
      </c>
      <c r="K20" s="11">
        <v>8.7</v>
      </c>
      <c r="L20" s="11">
        <v>0</v>
      </c>
      <c r="M20" s="142">
        <v>0</v>
      </c>
      <c r="N20" s="11">
        <v>23.7</v>
      </c>
      <c r="O20" s="11">
        <v>23.7</v>
      </c>
      <c r="P20" s="11">
        <v>0</v>
      </c>
      <c r="Q20" s="11">
        <v>0</v>
      </c>
      <c r="R20" s="124" t="s">
        <v>116</v>
      </c>
      <c r="S20" s="11">
        <v>7191.7</v>
      </c>
      <c r="T20" s="11">
        <v>5713.66</v>
      </c>
      <c r="U20" s="11">
        <v>100.8</v>
      </c>
      <c r="V20" s="142">
        <v>3.9</v>
      </c>
      <c r="W20" s="11">
        <v>219.2</v>
      </c>
      <c r="X20" s="11">
        <v>443.4</v>
      </c>
      <c r="Y20" s="11">
        <v>19.4</v>
      </c>
      <c r="Z20" s="142">
        <v>0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4" t="s">
        <v>117</v>
      </c>
      <c r="B21" s="11">
        <v>93194.5</v>
      </c>
      <c r="C21" s="11">
        <v>78396.21</v>
      </c>
      <c r="D21" s="11">
        <v>0</v>
      </c>
      <c r="E21" s="142">
        <v>0</v>
      </c>
      <c r="F21" s="149">
        <v>1496.2</v>
      </c>
      <c r="G21" s="11">
        <v>822.89</v>
      </c>
      <c r="H21" s="11">
        <v>0</v>
      </c>
      <c r="I21" s="11">
        <v>0</v>
      </c>
      <c r="J21" s="149">
        <v>0</v>
      </c>
      <c r="K21" s="11">
        <v>9.91</v>
      </c>
      <c r="L21" s="11">
        <v>0</v>
      </c>
      <c r="M21" s="142">
        <v>0</v>
      </c>
      <c r="N21" s="11">
        <v>0</v>
      </c>
      <c r="O21" s="11">
        <v>0</v>
      </c>
      <c r="P21" s="11">
        <v>0</v>
      </c>
      <c r="Q21" s="11">
        <v>0</v>
      </c>
      <c r="R21" s="124" t="s">
        <v>117</v>
      </c>
      <c r="S21" s="11">
        <v>33162.9</v>
      </c>
      <c r="T21" s="11">
        <v>18127.56</v>
      </c>
      <c r="U21" s="11">
        <v>67.2</v>
      </c>
      <c r="V21" s="142">
        <v>130.49</v>
      </c>
      <c r="W21" s="11">
        <v>3944.9</v>
      </c>
      <c r="X21" s="11">
        <v>6918.36</v>
      </c>
      <c r="Y21" s="11">
        <v>0</v>
      </c>
      <c r="Z21" s="142">
        <v>0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4" t="s">
        <v>118</v>
      </c>
      <c r="B22" s="11">
        <v>20807.8</v>
      </c>
      <c r="C22" s="11">
        <v>13188.92</v>
      </c>
      <c r="D22" s="11">
        <v>0</v>
      </c>
      <c r="E22" s="142">
        <v>0</v>
      </c>
      <c r="F22" s="149">
        <v>548.6</v>
      </c>
      <c r="G22" s="11">
        <v>179.6</v>
      </c>
      <c r="H22" s="11">
        <v>0</v>
      </c>
      <c r="I22" s="11">
        <v>0</v>
      </c>
      <c r="J22" s="149">
        <v>1040.3</v>
      </c>
      <c r="K22" s="11">
        <v>186.09</v>
      </c>
      <c r="L22" s="11">
        <v>0</v>
      </c>
      <c r="M22" s="142">
        <v>0</v>
      </c>
      <c r="N22" s="11">
        <v>0</v>
      </c>
      <c r="O22" s="11">
        <v>0</v>
      </c>
      <c r="P22" s="11">
        <v>0</v>
      </c>
      <c r="Q22" s="11">
        <v>0</v>
      </c>
      <c r="R22" s="124" t="s">
        <v>118</v>
      </c>
      <c r="S22" s="11">
        <v>402.5</v>
      </c>
      <c r="T22" s="11">
        <v>631.83</v>
      </c>
      <c r="U22" s="11">
        <v>0</v>
      </c>
      <c r="V22" s="142">
        <v>0</v>
      </c>
      <c r="W22" s="11">
        <v>636.6</v>
      </c>
      <c r="X22" s="11">
        <v>102.1</v>
      </c>
      <c r="Y22" s="11">
        <v>0</v>
      </c>
      <c r="Z22" s="142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2" customFormat="1" ht="12.75">
      <c r="A23" s="162" t="s">
        <v>103</v>
      </c>
      <c r="B23" s="163">
        <f aca="true" t="shared" si="2" ref="B23:Q23">SUM(B19:B22)</f>
        <v>166028.3</v>
      </c>
      <c r="C23" s="163">
        <f t="shared" si="2"/>
        <v>157561.55000000002</v>
      </c>
      <c r="D23" s="163">
        <f t="shared" si="2"/>
        <v>0</v>
      </c>
      <c r="E23" s="163">
        <f t="shared" si="2"/>
        <v>0</v>
      </c>
      <c r="F23" s="163">
        <f t="shared" si="2"/>
        <v>8007.2</v>
      </c>
      <c r="G23" s="163">
        <f t="shared" si="2"/>
        <v>9018.92</v>
      </c>
      <c r="H23" s="163">
        <f t="shared" si="2"/>
        <v>0</v>
      </c>
      <c r="I23" s="163">
        <f t="shared" si="2"/>
        <v>0</v>
      </c>
      <c r="J23" s="163">
        <f t="shared" si="2"/>
        <v>1099.6</v>
      </c>
      <c r="K23" s="163">
        <f t="shared" si="2"/>
        <v>204.7</v>
      </c>
      <c r="L23" s="163">
        <f t="shared" si="2"/>
        <v>0</v>
      </c>
      <c r="M23" s="163">
        <f t="shared" si="2"/>
        <v>0</v>
      </c>
      <c r="N23" s="163">
        <f>SUM(N19:N22)</f>
        <v>61.5</v>
      </c>
      <c r="O23" s="163">
        <f>SUM(O19:O22)</f>
        <v>63.7</v>
      </c>
      <c r="P23" s="163">
        <f t="shared" si="2"/>
        <v>0</v>
      </c>
      <c r="Q23" s="163">
        <f t="shared" si="2"/>
        <v>0</v>
      </c>
      <c r="R23" s="162" t="s">
        <v>103</v>
      </c>
      <c r="S23" s="163">
        <f aca="true" t="shared" si="3" ref="S23:AD23">SUM(S19:S22)</f>
        <v>46230</v>
      </c>
      <c r="T23" s="163">
        <f t="shared" si="3"/>
        <v>25358.700000000004</v>
      </c>
      <c r="U23" s="163">
        <f t="shared" si="3"/>
        <v>170.1</v>
      </c>
      <c r="V23" s="163">
        <f t="shared" si="3"/>
        <v>197.32</v>
      </c>
      <c r="W23" s="163">
        <f t="shared" si="3"/>
        <v>7170.700000000001</v>
      </c>
      <c r="X23" s="163">
        <f t="shared" si="3"/>
        <v>13043.699999999999</v>
      </c>
      <c r="Y23" s="163">
        <f t="shared" si="3"/>
        <v>19.4</v>
      </c>
      <c r="Z23" s="163">
        <f t="shared" si="3"/>
        <v>6.38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v>52693.5</v>
      </c>
      <c r="C25" s="64">
        <v>47135.46</v>
      </c>
      <c r="D25" s="64">
        <v>0</v>
      </c>
      <c r="E25" s="143">
        <v>0</v>
      </c>
      <c r="F25" s="150">
        <v>371.8</v>
      </c>
      <c r="G25" s="64">
        <v>1336.35</v>
      </c>
      <c r="H25" s="64">
        <v>0</v>
      </c>
      <c r="I25" s="64">
        <v>0</v>
      </c>
      <c r="J25" s="150">
        <v>0</v>
      </c>
      <c r="K25" s="64">
        <v>86.96</v>
      </c>
      <c r="L25" s="64">
        <v>0</v>
      </c>
      <c r="M25" s="143">
        <v>0</v>
      </c>
      <c r="N25" s="64">
        <v>0</v>
      </c>
      <c r="O25" s="64">
        <v>12.9</v>
      </c>
      <c r="P25" s="64">
        <v>0</v>
      </c>
      <c r="Q25" s="64">
        <v>0</v>
      </c>
      <c r="R25" s="124" t="s">
        <v>120</v>
      </c>
      <c r="S25" s="64">
        <v>8945.3</v>
      </c>
      <c r="T25" s="64">
        <v>3055.78</v>
      </c>
      <c r="U25" s="64">
        <v>416.2</v>
      </c>
      <c r="V25" s="143">
        <v>50.8</v>
      </c>
      <c r="W25" s="64">
        <v>22798.2</v>
      </c>
      <c r="X25" s="64">
        <v>15785.17</v>
      </c>
      <c r="Y25" s="64">
        <v>155.4</v>
      </c>
      <c r="Z25" s="143">
        <v>188</v>
      </c>
      <c r="AA25" s="64">
        <v>0</v>
      </c>
      <c r="AB25" s="64">
        <v>0</v>
      </c>
      <c r="AC25" s="64">
        <v>0</v>
      </c>
      <c r="AD25" s="64">
        <v>0</v>
      </c>
    </row>
    <row r="26" spans="1:30" ht="12.75">
      <c r="A26" s="124" t="s">
        <v>121</v>
      </c>
      <c r="B26" s="64">
        <v>53277.7</v>
      </c>
      <c r="C26" s="64">
        <v>52684.5</v>
      </c>
      <c r="D26" s="64">
        <v>0</v>
      </c>
      <c r="E26" s="143">
        <v>0</v>
      </c>
      <c r="F26" s="150">
        <v>442.2</v>
      </c>
      <c r="G26" s="64">
        <v>405.4</v>
      </c>
      <c r="H26" s="64">
        <v>0</v>
      </c>
      <c r="I26" s="64">
        <v>0</v>
      </c>
      <c r="J26" s="150">
        <v>0</v>
      </c>
      <c r="K26" s="64">
        <v>0</v>
      </c>
      <c r="L26" s="64">
        <v>0</v>
      </c>
      <c r="M26" s="143">
        <v>0</v>
      </c>
      <c r="N26" s="64">
        <v>337.5</v>
      </c>
      <c r="O26" s="64">
        <v>517.83</v>
      </c>
      <c r="P26" s="64">
        <v>296.9</v>
      </c>
      <c r="Q26" s="64">
        <v>216.23</v>
      </c>
      <c r="R26" s="124" t="s">
        <v>121</v>
      </c>
      <c r="S26" s="64">
        <v>19728.5</v>
      </c>
      <c r="T26" s="64">
        <v>12356.6</v>
      </c>
      <c r="U26" s="64">
        <v>1075</v>
      </c>
      <c r="V26" s="143">
        <v>687.2</v>
      </c>
      <c r="W26" s="64">
        <v>7260</v>
      </c>
      <c r="X26" s="64">
        <v>6433.58</v>
      </c>
      <c r="Y26" s="64">
        <v>388.2</v>
      </c>
      <c r="Z26" s="143">
        <v>64.78</v>
      </c>
      <c r="AA26" s="64">
        <v>0</v>
      </c>
      <c r="AB26" s="64">
        <v>0</v>
      </c>
      <c r="AC26" s="64">
        <v>0</v>
      </c>
      <c r="AD26" s="64">
        <v>0</v>
      </c>
    </row>
    <row r="27" spans="1:30" ht="12.75">
      <c r="A27" s="124" t="s">
        <v>122</v>
      </c>
      <c r="B27" s="64">
        <v>41494.2</v>
      </c>
      <c r="C27" s="64">
        <v>48622.66</v>
      </c>
      <c r="D27" s="64">
        <v>0</v>
      </c>
      <c r="E27" s="143">
        <v>0</v>
      </c>
      <c r="F27" s="150">
        <v>0</v>
      </c>
      <c r="G27" s="64">
        <v>0</v>
      </c>
      <c r="H27" s="64">
        <v>0</v>
      </c>
      <c r="I27" s="64">
        <v>0</v>
      </c>
      <c r="J27" s="150">
        <v>0</v>
      </c>
      <c r="K27" s="64">
        <v>0</v>
      </c>
      <c r="L27" s="64">
        <v>0</v>
      </c>
      <c r="M27" s="143">
        <v>0</v>
      </c>
      <c r="N27" s="64">
        <v>41.9</v>
      </c>
      <c r="O27" s="64">
        <v>0</v>
      </c>
      <c r="P27" s="64">
        <v>0</v>
      </c>
      <c r="Q27" s="64">
        <v>0</v>
      </c>
      <c r="R27" s="124" t="s">
        <v>122</v>
      </c>
      <c r="S27" s="64">
        <v>20258.9</v>
      </c>
      <c r="T27" s="64">
        <v>17025.06</v>
      </c>
      <c r="U27" s="64">
        <v>863.6</v>
      </c>
      <c r="V27" s="143">
        <v>38.6</v>
      </c>
      <c r="W27" s="64">
        <v>6075.7</v>
      </c>
      <c r="X27" s="64">
        <v>5900.84</v>
      </c>
      <c r="Y27" s="64">
        <v>59.9</v>
      </c>
      <c r="Z27" s="143">
        <v>0</v>
      </c>
      <c r="AA27" s="64">
        <v>0</v>
      </c>
      <c r="AB27" s="64">
        <v>0</v>
      </c>
      <c r="AC27" s="64">
        <v>0</v>
      </c>
      <c r="AD27" s="64">
        <v>0</v>
      </c>
    </row>
    <row r="28" spans="1:30" s="72" customFormat="1" ht="12.75">
      <c r="A28" s="162" t="s">
        <v>103</v>
      </c>
      <c r="B28" s="163">
        <f aca="true" t="shared" si="4" ref="B28:Q28">SUM(B25:B27)</f>
        <v>147465.4</v>
      </c>
      <c r="C28" s="163">
        <f t="shared" si="4"/>
        <v>148442.62</v>
      </c>
      <c r="D28" s="163">
        <f t="shared" si="4"/>
        <v>0</v>
      </c>
      <c r="E28" s="163">
        <f t="shared" si="4"/>
        <v>0</v>
      </c>
      <c r="F28" s="163">
        <f t="shared" si="4"/>
        <v>814</v>
      </c>
      <c r="G28" s="163">
        <f t="shared" si="4"/>
        <v>1741.75</v>
      </c>
      <c r="H28" s="163">
        <f t="shared" si="4"/>
        <v>0</v>
      </c>
      <c r="I28" s="163">
        <f t="shared" si="4"/>
        <v>0</v>
      </c>
      <c r="J28" s="163">
        <f t="shared" si="4"/>
        <v>0</v>
      </c>
      <c r="K28" s="163">
        <f t="shared" si="4"/>
        <v>86.96</v>
      </c>
      <c r="L28" s="163">
        <f t="shared" si="4"/>
        <v>0</v>
      </c>
      <c r="M28" s="163">
        <f t="shared" si="4"/>
        <v>0</v>
      </c>
      <c r="N28" s="163">
        <f>SUM(N25:N27)</f>
        <v>379.4</v>
      </c>
      <c r="O28" s="163">
        <f>SUM(O25:O27)</f>
        <v>530.73</v>
      </c>
      <c r="P28" s="163">
        <f t="shared" si="4"/>
        <v>296.9</v>
      </c>
      <c r="Q28" s="163">
        <f t="shared" si="4"/>
        <v>216.23</v>
      </c>
      <c r="R28" s="162" t="s">
        <v>103</v>
      </c>
      <c r="S28" s="163">
        <f aca="true" t="shared" si="5" ref="S28:AD28">SUM(S25:S27)</f>
        <v>48932.7</v>
      </c>
      <c r="T28" s="163">
        <f t="shared" si="5"/>
        <v>32437.440000000002</v>
      </c>
      <c r="U28" s="163">
        <f t="shared" si="5"/>
        <v>2354.8</v>
      </c>
      <c r="V28" s="163">
        <f t="shared" si="5"/>
        <v>776.6</v>
      </c>
      <c r="W28" s="163">
        <f t="shared" si="5"/>
        <v>36133.9</v>
      </c>
      <c r="X28" s="163">
        <f t="shared" si="5"/>
        <v>28119.59</v>
      </c>
      <c r="Y28" s="163">
        <f t="shared" si="5"/>
        <v>603.5</v>
      </c>
      <c r="Z28" s="163">
        <f t="shared" si="5"/>
        <v>252.78</v>
      </c>
      <c r="AA28" s="163">
        <f t="shared" si="5"/>
        <v>0</v>
      </c>
      <c r="AB28" s="163">
        <f t="shared" si="5"/>
        <v>0</v>
      </c>
      <c r="AC28" s="163">
        <f t="shared" si="5"/>
        <v>0</v>
      </c>
      <c r="AD28" s="163">
        <f t="shared" si="5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v>29409</v>
      </c>
      <c r="C30" s="11">
        <v>69042.32</v>
      </c>
      <c r="D30" s="11">
        <v>0</v>
      </c>
      <c r="E30" s="142">
        <v>0</v>
      </c>
      <c r="F30" s="149">
        <v>605.4</v>
      </c>
      <c r="G30" s="11">
        <v>129.1</v>
      </c>
      <c r="H30" s="11">
        <v>0</v>
      </c>
      <c r="I30" s="11">
        <v>0</v>
      </c>
      <c r="J30" s="149">
        <v>0</v>
      </c>
      <c r="K30" s="11">
        <v>0</v>
      </c>
      <c r="L30" s="11">
        <v>0</v>
      </c>
      <c r="M30" s="142">
        <v>0</v>
      </c>
      <c r="N30" s="11">
        <v>36.4</v>
      </c>
      <c r="O30" s="11">
        <v>38.4</v>
      </c>
      <c r="P30" s="11">
        <v>0</v>
      </c>
      <c r="Q30" s="11">
        <v>0</v>
      </c>
      <c r="R30" s="124" t="s">
        <v>124</v>
      </c>
      <c r="S30" s="11">
        <v>9816.6</v>
      </c>
      <c r="T30" s="11">
        <v>3512.18</v>
      </c>
      <c r="U30" s="11">
        <v>421.4</v>
      </c>
      <c r="V30" s="142">
        <v>1161.5</v>
      </c>
      <c r="W30" s="11">
        <v>4396.3</v>
      </c>
      <c r="X30" s="11">
        <v>3643.04</v>
      </c>
      <c r="Y30" s="11">
        <v>204.2</v>
      </c>
      <c r="Z30" s="142">
        <v>804</v>
      </c>
      <c r="AA30" s="11">
        <v>0</v>
      </c>
      <c r="AB30" s="11">
        <v>0</v>
      </c>
      <c r="AC30" s="11">
        <v>0</v>
      </c>
      <c r="AD30" s="11">
        <v>0</v>
      </c>
    </row>
    <row r="31" spans="1:30" ht="12.75">
      <c r="A31" s="124" t="s">
        <v>125</v>
      </c>
      <c r="B31" s="11">
        <v>19151.9</v>
      </c>
      <c r="C31" s="11">
        <v>14528.53</v>
      </c>
      <c r="D31" s="11">
        <v>0</v>
      </c>
      <c r="E31" s="142">
        <v>0</v>
      </c>
      <c r="F31" s="149">
        <v>180.1</v>
      </c>
      <c r="G31" s="11">
        <v>9.3</v>
      </c>
      <c r="H31" s="11">
        <v>0</v>
      </c>
      <c r="I31" s="11">
        <v>0</v>
      </c>
      <c r="J31" s="149">
        <v>0</v>
      </c>
      <c r="K31" s="11">
        <v>0</v>
      </c>
      <c r="L31" s="11">
        <v>0</v>
      </c>
      <c r="M31" s="142">
        <v>0</v>
      </c>
      <c r="N31" s="11">
        <v>114.6</v>
      </c>
      <c r="O31" s="11">
        <v>275</v>
      </c>
      <c r="P31" s="11">
        <v>114.6</v>
      </c>
      <c r="Q31" s="11">
        <v>275</v>
      </c>
      <c r="R31" s="124" t="s">
        <v>125</v>
      </c>
      <c r="S31" s="11">
        <v>7050.5</v>
      </c>
      <c r="T31" s="11">
        <v>6542.46</v>
      </c>
      <c r="U31" s="11">
        <v>1751.1</v>
      </c>
      <c r="V31" s="142">
        <v>1764.5</v>
      </c>
      <c r="W31" s="11">
        <v>3378.6</v>
      </c>
      <c r="X31" s="11">
        <v>6718.39</v>
      </c>
      <c r="Y31" s="11">
        <v>923.9</v>
      </c>
      <c r="Z31" s="142">
        <v>961.3</v>
      </c>
      <c r="AA31" s="11">
        <v>0</v>
      </c>
      <c r="AB31" s="11">
        <v>0</v>
      </c>
      <c r="AC31" s="11">
        <v>0</v>
      </c>
      <c r="AD31" s="11">
        <v>0</v>
      </c>
    </row>
    <row r="32" spans="1:30" s="72" customFormat="1" ht="12.75">
      <c r="A32" s="162" t="s">
        <v>103</v>
      </c>
      <c r="B32" s="163">
        <f aca="true" t="shared" si="6" ref="B32:Q32">SUM(B30:B31)</f>
        <v>48560.9</v>
      </c>
      <c r="C32" s="163">
        <f t="shared" si="6"/>
        <v>83570.85</v>
      </c>
      <c r="D32" s="163">
        <f t="shared" si="6"/>
        <v>0</v>
      </c>
      <c r="E32" s="163">
        <f t="shared" si="6"/>
        <v>0</v>
      </c>
      <c r="F32" s="163">
        <f t="shared" si="6"/>
        <v>785.5</v>
      </c>
      <c r="G32" s="163">
        <f t="shared" si="6"/>
        <v>138.4</v>
      </c>
      <c r="H32" s="163">
        <f t="shared" si="6"/>
        <v>0</v>
      </c>
      <c r="I32" s="163">
        <f t="shared" si="6"/>
        <v>0</v>
      </c>
      <c r="J32" s="163">
        <f t="shared" si="6"/>
        <v>0</v>
      </c>
      <c r="K32" s="163">
        <f t="shared" si="6"/>
        <v>0</v>
      </c>
      <c r="L32" s="163">
        <f t="shared" si="6"/>
        <v>0</v>
      </c>
      <c r="M32" s="163">
        <f t="shared" si="6"/>
        <v>0</v>
      </c>
      <c r="N32" s="163">
        <f>SUM(N30:N31)</f>
        <v>151</v>
      </c>
      <c r="O32" s="163">
        <f>SUM(O30:O31)</f>
        <v>313.4</v>
      </c>
      <c r="P32" s="163">
        <f t="shared" si="6"/>
        <v>114.6</v>
      </c>
      <c r="Q32" s="163">
        <f t="shared" si="6"/>
        <v>275</v>
      </c>
      <c r="R32" s="162" t="s">
        <v>103</v>
      </c>
      <c r="S32" s="163">
        <f aca="true" t="shared" si="7" ref="S32:AD32">SUM(S30:S31)</f>
        <v>16867.1</v>
      </c>
      <c r="T32" s="163">
        <f t="shared" si="7"/>
        <v>10054.64</v>
      </c>
      <c r="U32" s="163">
        <f t="shared" si="7"/>
        <v>2172.5</v>
      </c>
      <c r="V32" s="163">
        <f t="shared" si="7"/>
        <v>2926</v>
      </c>
      <c r="W32" s="163">
        <f t="shared" si="7"/>
        <v>7774.9</v>
      </c>
      <c r="X32" s="163">
        <f t="shared" si="7"/>
        <v>10361.43</v>
      </c>
      <c r="Y32" s="163">
        <f t="shared" si="7"/>
        <v>1128.1</v>
      </c>
      <c r="Z32" s="163">
        <f t="shared" si="7"/>
        <v>1765.3</v>
      </c>
      <c r="AA32" s="163">
        <f t="shared" si="7"/>
        <v>0</v>
      </c>
      <c r="AB32" s="163">
        <f t="shared" si="7"/>
        <v>0</v>
      </c>
      <c r="AC32" s="163">
        <f t="shared" si="7"/>
        <v>0</v>
      </c>
      <c r="AD32" s="163">
        <f t="shared" si="7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v>29156.2</v>
      </c>
      <c r="C34" s="11">
        <v>32267.54</v>
      </c>
      <c r="D34" s="11">
        <v>0</v>
      </c>
      <c r="E34" s="142">
        <v>0</v>
      </c>
      <c r="F34" s="149">
        <v>6124.2</v>
      </c>
      <c r="G34" s="11">
        <v>8560.17</v>
      </c>
      <c r="H34" s="11">
        <v>0</v>
      </c>
      <c r="I34" s="11">
        <v>0</v>
      </c>
      <c r="J34" s="149">
        <v>0</v>
      </c>
      <c r="K34" s="11">
        <v>0</v>
      </c>
      <c r="L34" s="11">
        <v>0</v>
      </c>
      <c r="M34" s="142">
        <v>0</v>
      </c>
      <c r="N34" s="11">
        <v>136</v>
      </c>
      <c r="O34" s="11">
        <v>0</v>
      </c>
      <c r="P34" s="11">
        <v>0</v>
      </c>
      <c r="Q34" s="11">
        <v>0</v>
      </c>
      <c r="R34" s="124" t="s">
        <v>127</v>
      </c>
      <c r="S34" s="11">
        <v>1213.6</v>
      </c>
      <c r="T34" s="11">
        <v>3211.59</v>
      </c>
      <c r="U34" s="11">
        <v>0</v>
      </c>
      <c r="V34" s="142">
        <v>0</v>
      </c>
      <c r="W34" s="11">
        <v>299.6</v>
      </c>
      <c r="X34" s="11">
        <v>518.9</v>
      </c>
      <c r="Y34" s="11">
        <v>0</v>
      </c>
      <c r="Z34" s="142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4" t="s">
        <v>128</v>
      </c>
      <c r="B35" s="11">
        <v>92693.1</v>
      </c>
      <c r="C35" s="11">
        <v>116208.31</v>
      </c>
      <c r="D35" s="11">
        <v>0</v>
      </c>
      <c r="E35" s="142">
        <v>0</v>
      </c>
      <c r="F35" s="149">
        <v>1342.7</v>
      </c>
      <c r="G35" s="11">
        <v>397</v>
      </c>
      <c r="H35" s="11">
        <v>0</v>
      </c>
      <c r="I35" s="11">
        <v>0</v>
      </c>
      <c r="J35" s="149">
        <v>0</v>
      </c>
      <c r="K35" s="11">
        <v>0</v>
      </c>
      <c r="L35" s="11">
        <v>0</v>
      </c>
      <c r="M35" s="142">
        <v>0</v>
      </c>
      <c r="N35" s="11">
        <v>9</v>
      </c>
      <c r="O35" s="11">
        <v>0</v>
      </c>
      <c r="P35" s="11">
        <v>0</v>
      </c>
      <c r="Q35" s="11">
        <v>0</v>
      </c>
      <c r="R35" s="124" t="s">
        <v>128</v>
      </c>
      <c r="S35" s="11">
        <v>15864.3</v>
      </c>
      <c r="T35" s="11">
        <v>7784.01</v>
      </c>
      <c r="U35" s="11">
        <v>802.8</v>
      </c>
      <c r="V35" s="142">
        <v>501.9</v>
      </c>
      <c r="W35" s="11">
        <v>970.9</v>
      </c>
      <c r="X35" s="11">
        <v>778.4</v>
      </c>
      <c r="Y35" s="11">
        <v>365.7</v>
      </c>
      <c r="Z35" s="142">
        <v>145.6</v>
      </c>
      <c r="AA35" s="11">
        <v>0</v>
      </c>
      <c r="AB35" s="11">
        <v>0</v>
      </c>
      <c r="AC35" s="11">
        <v>0</v>
      </c>
      <c r="AD35" s="11">
        <v>0</v>
      </c>
    </row>
    <row r="36" spans="1:30" ht="12.75">
      <c r="A36" s="124" t="s">
        <v>129</v>
      </c>
      <c r="B36" s="11">
        <v>30251</v>
      </c>
      <c r="C36" s="11">
        <v>25406.1</v>
      </c>
      <c r="D36" s="11">
        <v>0</v>
      </c>
      <c r="E36" s="142">
        <v>0</v>
      </c>
      <c r="F36" s="149">
        <v>13664.8</v>
      </c>
      <c r="G36" s="11">
        <v>9010.07</v>
      </c>
      <c r="H36" s="11">
        <v>0</v>
      </c>
      <c r="I36" s="11">
        <v>0</v>
      </c>
      <c r="J36" s="149">
        <v>0</v>
      </c>
      <c r="K36" s="11">
        <v>0</v>
      </c>
      <c r="L36" s="11">
        <v>0</v>
      </c>
      <c r="M36" s="142">
        <v>0</v>
      </c>
      <c r="N36" s="11">
        <v>119.8</v>
      </c>
      <c r="O36" s="11">
        <v>52.4</v>
      </c>
      <c r="P36" s="11">
        <v>0</v>
      </c>
      <c r="Q36" s="11">
        <v>0</v>
      </c>
      <c r="R36" s="124" t="s">
        <v>129</v>
      </c>
      <c r="S36" s="11">
        <v>347.8</v>
      </c>
      <c r="T36" s="11">
        <v>901.2</v>
      </c>
      <c r="U36" s="11">
        <v>0</v>
      </c>
      <c r="V36" s="142">
        <v>0</v>
      </c>
      <c r="W36" s="11">
        <v>70.4</v>
      </c>
      <c r="X36" s="11">
        <v>0</v>
      </c>
      <c r="Y36" s="11">
        <v>0</v>
      </c>
      <c r="Z36" s="142">
        <v>0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4" t="s">
        <v>130</v>
      </c>
      <c r="B37" s="11">
        <v>13049.2</v>
      </c>
      <c r="C37" s="11">
        <v>14156.44</v>
      </c>
      <c r="D37" s="11">
        <v>0</v>
      </c>
      <c r="E37" s="142">
        <v>0</v>
      </c>
      <c r="F37" s="149">
        <v>28523</v>
      </c>
      <c r="G37" s="11">
        <v>25445.77</v>
      </c>
      <c r="H37" s="11">
        <v>0</v>
      </c>
      <c r="I37" s="11">
        <v>0</v>
      </c>
      <c r="J37" s="149">
        <v>8.3</v>
      </c>
      <c r="K37" s="11">
        <v>0</v>
      </c>
      <c r="L37" s="11">
        <v>0</v>
      </c>
      <c r="M37" s="142">
        <v>0</v>
      </c>
      <c r="N37" s="11">
        <v>0</v>
      </c>
      <c r="O37" s="11">
        <v>149.9</v>
      </c>
      <c r="P37" s="11">
        <v>0</v>
      </c>
      <c r="Q37" s="11">
        <v>0</v>
      </c>
      <c r="R37" s="124" t="s">
        <v>130</v>
      </c>
      <c r="S37" s="11">
        <v>2307.8</v>
      </c>
      <c r="T37" s="11">
        <v>3127.7</v>
      </c>
      <c r="U37" s="11">
        <v>0</v>
      </c>
      <c r="V37" s="142">
        <v>0</v>
      </c>
      <c r="W37" s="11">
        <v>71.9</v>
      </c>
      <c r="X37" s="11">
        <v>48.93</v>
      </c>
      <c r="Y37" s="11">
        <v>0</v>
      </c>
      <c r="Z37" s="142">
        <v>0</v>
      </c>
      <c r="AA37" s="11">
        <v>0</v>
      </c>
      <c r="AB37" s="11">
        <v>0</v>
      </c>
      <c r="AC37" s="11">
        <v>0</v>
      </c>
      <c r="AD37" s="11">
        <v>0</v>
      </c>
    </row>
    <row r="38" spans="1:30" ht="12.75">
      <c r="A38" s="124" t="s">
        <v>131</v>
      </c>
      <c r="B38" s="11">
        <v>15077.5</v>
      </c>
      <c r="C38" s="11">
        <v>12327.64</v>
      </c>
      <c r="D38" s="11">
        <v>0</v>
      </c>
      <c r="E38" s="142">
        <v>0</v>
      </c>
      <c r="F38" s="149">
        <v>16984.4</v>
      </c>
      <c r="G38" s="11">
        <v>5776.52</v>
      </c>
      <c r="H38" s="11">
        <v>0</v>
      </c>
      <c r="I38" s="11">
        <v>0</v>
      </c>
      <c r="J38" s="149">
        <v>48.9</v>
      </c>
      <c r="K38" s="11">
        <v>32.17</v>
      </c>
      <c r="L38" s="11">
        <v>0</v>
      </c>
      <c r="M38" s="142">
        <v>0</v>
      </c>
      <c r="N38" s="11">
        <v>18.6</v>
      </c>
      <c r="O38" s="11">
        <v>19.35</v>
      </c>
      <c r="P38" s="11">
        <v>0</v>
      </c>
      <c r="Q38" s="11">
        <v>0</v>
      </c>
      <c r="R38" s="124" t="s">
        <v>131</v>
      </c>
      <c r="S38" s="11">
        <v>4228.2</v>
      </c>
      <c r="T38" s="11">
        <v>2151.17</v>
      </c>
      <c r="U38" s="11">
        <v>0</v>
      </c>
      <c r="V38" s="142">
        <v>0</v>
      </c>
      <c r="W38" s="11">
        <v>401.6</v>
      </c>
      <c r="X38" s="11">
        <v>244.45</v>
      </c>
      <c r="Y38" s="11">
        <v>0</v>
      </c>
      <c r="Z38" s="142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12.75">
      <c r="A39" s="124" t="s">
        <v>132</v>
      </c>
      <c r="B39" s="11">
        <v>37256.1</v>
      </c>
      <c r="C39" s="11">
        <v>20926.57</v>
      </c>
      <c r="D39" s="11">
        <v>0</v>
      </c>
      <c r="E39" s="142">
        <v>0</v>
      </c>
      <c r="F39" s="149">
        <v>7185.8</v>
      </c>
      <c r="G39" s="11">
        <v>3462.16</v>
      </c>
      <c r="H39" s="11">
        <v>0</v>
      </c>
      <c r="I39" s="11">
        <v>0</v>
      </c>
      <c r="J39" s="149">
        <v>149.3</v>
      </c>
      <c r="K39" s="11">
        <v>115.65</v>
      </c>
      <c r="L39" s="11">
        <v>0</v>
      </c>
      <c r="M39" s="142">
        <v>0</v>
      </c>
      <c r="N39" s="11">
        <v>63.1</v>
      </c>
      <c r="O39" s="11">
        <v>129.46</v>
      </c>
      <c r="P39" s="11">
        <v>32.6</v>
      </c>
      <c r="Q39" s="11">
        <v>8.3</v>
      </c>
      <c r="R39" s="124" t="s">
        <v>132</v>
      </c>
      <c r="S39" s="11">
        <v>9547.2</v>
      </c>
      <c r="T39" s="11">
        <v>3237.58</v>
      </c>
      <c r="U39" s="11">
        <v>437.9</v>
      </c>
      <c r="V39" s="142">
        <v>424.96</v>
      </c>
      <c r="W39" s="11">
        <v>64.2</v>
      </c>
      <c r="X39" s="11">
        <v>97.92</v>
      </c>
      <c r="Y39" s="11">
        <v>6</v>
      </c>
      <c r="Z39" s="142">
        <v>3.2</v>
      </c>
      <c r="AA39" s="11">
        <v>0</v>
      </c>
      <c r="AB39" s="11">
        <v>0.1</v>
      </c>
      <c r="AC39" s="11">
        <v>0</v>
      </c>
      <c r="AD39" s="11">
        <v>0</v>
      </c>
    </row>
    <row r="40" spans="1:39" s="72" customFormat="1" ht="12.75">
      <c r="A40" s="162" t="s">
        <v>103</v>
      </c>
      <c r="B40" s="163">
        <f aca="true" t="shared" si="8" ref="B40:Q40">SUM(B34:B39)</f>
        <v>217483.1</v>
      </c>
      <c r="C40" s="163">
        <f t="shared" si="8"/>
        <v>221292.60000000003</v>
      </c>
      <c r="D40" s="163">
        <f t="shared" si="8"/>
        <v>0</v>
      </c>
      <c r="E40" s="163">
        <f t="shared" si="8"/>
        <v>0</v>
      </c>
      <c r="F40" s="163">
        <f t="shared" si="8"/>
        <v>73824.90000000001</v>
      </c>
      <c r="G40" s="163">
        <f t="shared" si="8"/>
        <v>52651.69</v>
      </c>
      <c r="H40" s="163">
        <f t="shared" si="8"/>
        <v>0</v>
      </c>
      <c r="I40" s="163">
        <f t="shared" si="8"/>
        <v>0</v>
      </c>
      <c r="J40" s="163">
        <f t="shared" si="8"/>
        <v>206.5</v>
      </c>
      <c r="K40" s="163">
        <f t="shared" si="8"/>
        <v>147.82</v>
      </c>
      <c r="L40" s="163">
        <f t="shared" si="8"/>
        <v>0</v>
      </c>
      <c r="M40" s="163">
        <f t="shared" si="8"/>
        <v>0</v>
      </c>
      <c r="N40" s="163">
        <f>SUM(N34:N39)</f>
        <v>346.50000000000006</v>
      </c>
      <c r="O40" s="163">
        <f>SUM(O34:O39)</f>
        <v>351.11</v>
      </c>
      <c r="P40" s="163">
        <f t="shared" si="8"/>
        <v>32.6</v>
      </c>
      <c r="Q40" s="163">
        <f t="shared" si="8"/>
        <v>8.3</v>
      </c>
      <c r="R40" s="162" t="s">
        <v>103</v>
      </c>
      <c r="S40" s="163">
        <f aca="true" t="shared" si="9" ref="S40:AD40">SUM(S34:S39)</f>
        <v>33508.899999999994</v>
      </c>
      <c r="T40" s="163">
        <f t="shared" si="9"/>
        <v>20413.25</v>
      </c>
      <c r="U40" s="163">
        <f t="shared" si="9"/>
        <v>1240.6999999999998</v>
      </c>
      <c r="V40" s="163">
        <f t="shared" si="9"/>
        <v>926.8599999999999</v>
      </c>
      <c r="W40" s="163">
        <f t="shared" si="9"/>
        <v>1878.6000000000001</v>
      </c>
      <c r="X40" s="163">
        <f t="shared" si="9"/>
        <v>1688.6000000000001</v>
      </c>
      <c r="Y40" s="163">
        <f t="shared" si="9"/>
        <v>371.7</v>
      </c>
      <c r="Z40" s="163">
        <f t="shared" si="9"/>
        <v>148.79999999999998</v>
      </c>
      <c r="AA40" s="163">
        <f t="shared" si="9"/>
        <v>0</v>
      </c>
      <c r="AB40" s="163">
        <f t="shared" si="9"/>
        <v>0.1</v>
      </c>
      <c r="AC40" s="163">
        <f t="shared" si="9"/>
        <v>0</v>
      </c>
      <c r="AD40" s="163">
        <f t="shared" si="9"/>
        <v>0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v>13840.8</v>
      </c>
      <c r="C42" s="11">
        <v>6293.75</v>
      </c>
      <c r="D42" s="11">
        <v>0</v>
      </c>
      <c r="E42" s="142">
        <v>0</v>
      </c>
      <c r="F42" s="149">
        <v>95.5</v>
      </c>
      <c r="G42" s="11">
        <v>145.5</v>
      </c>
      <c r="H42" s="11">
        <v>0</v>
      </c>
      <c r="I42" s="11">
        <v>0</v>
      </c>
      <c r="J42" s="149">
        <v>0</v>
      </c>
      <c r="K42" s="11">
        <v>0</v>
      </c>
      <c r="L42" s="11">
        <v>0</v>
      </c>
      <c r="M42" s="142">
        <v>0</v>
      </c>
      <c r="N42" s="11">
        <v>31.8</v>
      </c>
      <c r="O42" s="11">
        <v>38.9</v>
      </c>
      <c r="P42" s="11">
        <v>31.8</v>
      </c>
      <c r="Q42" s="11">
        <v>38.9</v>
      </c>
      <c r="R42" s="124" t="s">
        <v>134</v>
      </c>
      <c r="S42" s="11">
        <v>2076.5</v>
      </c>
      <c r="T42" s="11">
        <v>1202.9</v>
      </c>
      <c r="U42" s="11">
        <v>707.7</v>
      </c>
      <c r="V42" s="142">
        <v>371</v>
      </c>
      <c r="W42" s="11">
        <v>11729.3</v>
      </c>
      <c r="X42" s="11">
        <v>11024.1</v>
      </c>
      <c r="Y42" s="11">
        <v>36.1</v>
      </c>
      <c r="Z42" s="142">
        <v>52.3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4" t="s">
        <v>135</v>
      </c>
      <c r="B43" s="11">
        <v>85.7</v>
      </c>
      <c r="C43" s="11">
        <v>403.7</v>
      </c>
      <c r="D43" s="11">
        <v>0</v>
      </c>
      <c r="E43" s="142">
        <v>0</v>
      </c>
      <c r="F43" s="149">
        <v>0</v>
      </c>
      <c r="G43" s="11">
        <v>0</v>
      </c>
      <c r="H43" s="11">
        <v>0</v>
      </c>
      <c r="I43" s="11">
        <v>0</v>
      </c>
      <c r="J43" s="149">
        <v>0</v>
      </c>
      <c r="K43" s="11">
        <v>0</v>
      </c>
      <c r="L43" s="11">
        <v>0</v>
      </c>
      <c r="M43" s="142">
        <v>0</v>
      </c>
      <c r="N43" s="11">
        <v>0</v>
      </c>
      <c r="O43" s="11">
        <v>0</v>
      </c>
      <c r="P43" s="11">
        <v>0</v>
      </c>
      <c r="Q43" s="11">
        <v>0</v>
      </c>
      <c r="R43" s="124" t="s">
        <v>135</v>
      </c>
      <c r="S43" s="11">
        <v>0</v>
      </c>
      <c r="T43" s="11">
        <v>8.4</v>
      </c>
      <c r="U43" s="11">
        <v>0</v>
      </c>
      <c r="V43" s="142">
        <v>0</v>
      </c>
      <c r="W43" s="11">
        <v>0</v>
      </c>
      <c r="X43" s="11">
        <v>42.2</v>
      </c>
      <c r="Y43" s="11">
        <v>0</v>
      </c>
      <c r="Z43" s="142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4" t="s">
        <v>136</v>
      </c>
      <c r="B44" s="11">
        <v>9240.1</v>
      </c>
      <c r="C44" s="11">
        <v>8737.71</v>
      </c>
      <c r="D44" s="11">
        <v>0</v>
      </c>
      <c r="E44" s="142">
        <v>0</v>
      </c>
      <c r="F44" s="149">
        <v>911</v>
      </c>
      <c r="G44" s="11">
        <v>959.6</v>
      </c>
      <c r="H44" s="11">
        <v>0</v>
      </c>
      <c r="I44" s="11">
        <v>0</v>
      </c>
      <c r="J44" s="149">
        <v>0</v>
      </c>
      <c r="K44" s="11">
        <v>0</v>
      </c>
      <c r="L44" s="11">
        <v>0</v>
      </c>
      <c r="M44" s="142">
        <v>0</v>
      </c>
      <c r="N44" s="11">
        <v>0</v>
      </c>
      <c r="O44" s="11">
        <v>0</v>
      </c>
      <c r="P44" s="11">
        <v>0</v>
      </c>
      <c r="Q44" s="11">
        <v>0</v>
      </c>
      <c r="R44" s="124" t="s">
        <v>136</v>
      </c>
      <c r="S44" s="11">
        <v>1231.9</v>
      </c>
      <c r="T44" s="11">
        <v>1779.1</v>
      </c>
      <c r="U44" s="11">
        <v>0</v>
      </c>
      <c r="V44" s="142">
        <v>0</v>
      </c>
      <c r="W44" s="11">
        <v>2171</v>
      </c>
      <c r="X44" s="11">
        <v>979.2</v>
      </c>
      <c r="Y44" s="11">
        <v>0</v>
      </c>
      <c r="Z44" s="142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2" customFormat="1" ht="12.75">
      <c r="A45" s="162" t="s">
        <v>103</v>
      </c>
      <c r="B45" s="163">
        <f aca="true" t="shared" si="10" ref="B45:Q45">SUM(B42:B44)</f>
        <v>23166.6</v>
      </c>
      <c r="C45" s="163">
        <f t="shared" si="10"/>
        <v>15435.16</v>
      </c>
      <c r="D45" s="163">
        <f t="shared" si="10"/>
        <v>0</v>
      </c>
      <c r="E45" s="163">
        <f t="shared" si="10"/>
        <v>0</v>
      </c>
      <c r="F45" s="163">
        <f t="shared" si="10"/>
        <v>1006.5</v>
      </c>
      <c r="G45" s="163">
        <f t="shared" si="10"/>
        <v>1105.1</v>
      </c>
      <c r="H45" s="163">
        <f t="shared" si="10"/>
        <v>0</v>
      </c>
      <c r="I45" s="163">
        <f t="shared" si="10"/>
        <v>0</v>
      </c>
      <c r="J45" s="163">
        <f t="shared" si="10"/>
        <v>0</v>
      </c>
      <c r="K45" s="163">
        <f t="shared" si="10"/>
        <v>0</v>
      </c>
      <c r="L45" s="163">
        <f t="shared" si="10"/>
        <v>0</v>
      </c>
      <c r="M45" s="163">
        <f t="shared" si="10"/>
        <v>0</v>
      </c>
      <c r="N45" s="163">
        <f>SUM(N42:N44)</f>
        <v>31.8</v>
      </c>
      <c r="O45" s="163">
        <f>SUM(O42:O44)</f>
        <v>38.9</v>
      </c>
      <c r="P45" s="163">
        <f t="shared" si="10"/>
        <v>31.8</v>
      </c>
      <c r="Q45" s="163">
        <f t="shared" si="10"/>
        <v>38.9</v>
      </c>
      <c r="R45" s="162" t="s">
        <v>103</v>
      </c>
      <c r="S45" s="163">
        <f aca="true" t="shared" si="11" ref="S45:AD45">SUM(S42:S44)</f>
        <v>3308.4</v>
      </c>
      <c r="T45" s="163">
        <f t="shared" si="11"/>
        <v>2990.4</v>
      </c>
      <c r="U45" s="163">
        <f t="shared" si="11"/>
        <v>707.7</v>
      </c>
      <c r="V45" s="163">
        <f t="shared" si="11"/>
        <v>371</v>
      </c>
      <c r="W45" s="163">
        <f t="shared" si="11"/>
        <v>13900.3</v>
      </c>
      <c r="X45" s="163">
        <f t="shared" si="11"/>
        <v>12045.500000000002</v>
      </c>
      <c r="Y45" s="163">
        <f t="shared" si="11"/>
        <v>36.1</v>
      </c>
      <c r="Z45" s="163">
        <f t="shared" si="11"/>
        <v>52.3</v>
      </c>
      <c r="AA45" s="163">
        <f t="shared" si="11"/>
        <v>0</v>
      </c>
      <c r="AB45" s="163">
        <f t="shared" si="11"/>
        <v>0</v>
      </c>
      <c r="AC45" s="163">
        <f t="shared" si="11"/>
        <v>0</v>
      </c>
      <c r="AD45" s="163">
        <f t="shared" si="11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v>43290</v>
      </c>
      <c r="C47" s="11">
        <v>12497.7</v>
      </c>
      <c r="D47" s="11">
        <v>0</v>
      </c>
      <c r="E47" s="142">
        <v>0</v>
      </c>
      <c r="F47" s="149">
        <v>2114</v>
      </c>
      <c r="G47" s="11">
        <v>5538.7</v>
      </c>
      <c r="H47" s="11">
        <v>0</v>
      </c>
      <c r="I47" s="11">
        <v>0</v>
      </c>
      <c r="J47" s="149">
        <v>3734.7</v>
      </c>
      <c r="K47" s="11">
        <v>3713.2</v>
      </c>
      <c r="L47" s="11">
        <v>27.9</v>
      </c>
      <c r="M47" s="142">
        <v>37.8</v>
      </c>
      <c r="N47" s="11">
        <v>0</v>
      </c>
      <c r="O47" s="11">
        <v>0</v>
      </c>
      <c r="P47" s="11">
        <v>0</v>
      </c>
      <c r="Q47" s="11">
        <v>0</v>
      </c>
      <c r="R47" s="124" t="s">
        <v>138</v>
      </c>
      <c r="S47" s="11">
        <v>2936.1</v>
      </c>
      <c r="T47" s="11">
        <v>2376.8</v>
      </c>
      <c r="U47" s="11">
        <v>125.7</v>
      </c>
      <c r="V47" s="142">
        <v>318.6</v>
      </c>
      <c r="W47" s="11">
        <v>524</v>
      </c>
      <c r="X47" s="11">
        <v>256.1</v>
      </c>
      <c r="Y47" s="11">
        <v>8.2</v>
      </c>
      <c r="Z47" s="142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4" t="s">
        <v>139</v>
      </c>
      <c r="B48" s="11">
        <v>12858</v>
      </c>
      <c r="C48" s="11">
        <v>4192.6</v>
      </c>
      <c r="D48" s="11">
        <v>0</v>
      </c>
      <c r="E48" s="142">
        <v>0</v>
      </c>
      <c r="F48" s="149">
        <v>1616.3</v>
      </c>
      <c r="G48" s="11">
        <v>937.9</v>
      </c>
      <c r="H48" s="11">
        <v>0</v>
      </c>
      <c r="I48" s="11">
        <v>0</v>
      </c>
      <c r="J48" s="149">
        <v>0</v>
      </c>
      <c r="K48" s="11">
        <v>0</v>
      </c>
      <c r="L48" s="11">
        <v>0</v>
      </c>
      <c r="M48" s="142">
        <v>0</v>
      </c>
      <c r="N48" s="11">
        <v>0</v>
      </c>
      <c r="O48" s="11">
        <v>0</v>
      </c>
      <c r="P48" s="11">
        <v>0</v>
      </c>
      <c r="Q48" s="11">
        <v>0</v>
      </c>
      <c r="R48" s="124" t="s">
        <v>139</v>
      </c>
      <c r="S48" s="11">
        <v>483.8</v>
      </c>
      <c r="T48" s="11">
        <v>0.5</v>
      </c>
      <c r="U48" s="11">
        <v>0</v>
      </c>
      <c r="V48" s="142">
        <v>0</v>
      </c>
      <c r="W48" s="11">
        <v>217.6</v>
      </c>
      <c r="X48" s="11">
        <v>22.1</v>
      </c>
      <c r="Y48" s="11">
        <v>0</v>
      </c>
      <c r="Z48" s="142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4" t="s">
        <v>140</v>
      </c>
      <c r="B49" s="11">
        <v>4917.8</v>
      </c>
      <c r="C49" s="11">
        <v>10438.9</v>
      </c>
      <c r="D49" s="11">
        <v>0</v>
      </c>
      <c r="E49" s="142">
        <v>0</v>
      </c>
      <c r="F49" s="149">
        <v>1967.3</v>
      </c>
      <c r="G49" s="11">
        <v>2740</v>
      </c>
      <c r="H49" s="11">
        <v>0</v>
      </c>
      <c r="I49" s="11">
        <v>0</v>
      </c>
      <c r="J49" s="149">
        <v>3652</v>
      </c>
      <c r="K49" s="11">
        <v>3270.9</v>
      </c>
      <c r="L49" s="11">
        <v>0</v>
      </c>
      <c r="M49" s="142">
        <v>0</v>
      </c>
      <c r="N49" s="11">
        <v>0</v>
      </c>
      <c r="O49" s="11">
        <v>0</v>
      </c>
      <c r="P49" s="11">
        <v>0</v>
      </c>
      <c r="Q49" s="11">
        <v>0</v>
      </c>
      <c r="R49" s="124" t="s">
        <v>140</v>
      </c>
      <c r="S49" s="11">
        <v>50.6</v>
      </c>
      <c r="T49" s="11">
        <v>52.9</v>
      </c>
      <c r="U49" s="11">
        <v>0</v>
      </c>
      <c r="V49" s="142">
        <v>0</v>
      </c>
      <c r="W49" s="11">
        <v>0</v>
      </c>
      <c r="X49" s="11">
        <v>8.3</v>
      </c>
      <c r="Y49" s="11">
        <v>0</v>
      </c>
      <c r="Z49" s="142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4" t="s">
        <v>141</v>
      </c>
      <c r="B50" s="11">
        <v>40370.2</v>
      </c>
      <c r="C50" s="11">
        <v>34344.26</v>
      </c>
      <c r="D50" s="11">
        <v>0</v>
      </c>
      <c r="E50" s="142">
        <v>0</v>
      </c>
      <c r="F50" s="149">
        <v>7594.1</v>
      </c>
      <c r="G50" s="11">
        <v>7611.59</v>
      </c>
      <c r="H50" s="11">
        <v>0</v>
      </c>
      <c r="I50" s="11">
        <v>0</v>
      </c>
      <c r="J50" s="149">
        <v>0.2</v>
      </c>
      <c r="K50" s="11">
        <v>113.4</v>
      </c>
      <c r="L50" s="11">
        <v>0</v>
      </c>
      <c r="M50" s="142">
        <v>0</v>
      </c>
      <c r="N50" s="11">
        <v>65.1</v>
      </c>
      <c r="O50" s="11">
        <v>38.7</v>
      </c>
      <c r="P50" s="11">
        <v>0</v>
      </c>
      <c r="Q50" s="11">
        <v>0</v>
      </c>
      <c r="R50" s="124" t="s">
        <v>141</v>
      </c>
      <c r="S50" s="11">
        <v>7668.7</v>
      </c>
      <c r="T50" s="11">
        <v>4973.04</v>
      </c>
      <c r="U50" s="11">
        <v>0</v>
      </c>
      <c r="V50" s="142">
        <v>0</v>
      </c>
      <c r="W50" s="11">
        <v>1464.2</v>
      </c>
      <c r="X50" s="11">
        <v>364.43</v>
      </c>
      <c r="Y50" s="11">
        <v>0</v>
      </c>
      <c r="Z50" s="142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s="72" customFormat="1" ht="12.75">
      <c r="A51" s="162" t="s">
        <v>103</v>
      </c>
      <c r="B51" s="163">
        <f aca="true" t="shared" si="12" ref="B51:Q51">SUM(B47:B50)</f>
        <v>101436</v>
      </c>
      <c r="C51" s="163">
        <f t="shared" si="12"/>
        <v>61473.46000000001</v>
      </c>
      <c r="D51" s="163">
        <f t="shared" si="12"/>
        <v>0</v>
      </c>
      <c r="E51" s="163">
        <f t="shared" si="12"/>
        <v>0</v>
      </c>
      <c r="F51" s="163">
        <f t="shared" si="12"/>
        <v>13291.7</v>
      </c>
      <c r="G51" s="163">
        <f t="shared" si="12"/>
        <v>16828.19</v>
      </c>
      <c r="H51" s="163">
        <f t="shared" si="12"/>
        <v>0</v>
      </c>
      <c r="I51" s="163">
        <f t="shared" si="12"/>
        <v>0</v>
      </c>
      <c r="J51" s="163">
        <f t="shared" si="12"/>
        <v>7386.9</v>
      </c>
      <c r="K51" s="163">
        <f t="shared" si="12"/>
        <v>7097.5</v>
      </c>
      <c r="L51" s="163">
        <f t="shared" si="12"/>
        <v>27.9</v>
      </c>
      <c r="M51" s="163">
        <f t="shared" si="12"/>
        <v>37.8</v>
      </c>
      <c r="N51" s="163">
        <f>SUM(N47:N50)</f>
        <v>65.1</v>
      </c>
      <c r="O51" s="163">
        <f>SUM(O47:O50)</f>
        <v>38.7</v>
      </c>
      <c r="P51" s="163">
        <f t="shared" si="12"/>
        <v>0</v>
      </c>
      <c r="Q51" s="163">
        <f t="shared" si="12"/>
        <v>0</v>
      </c>
      <c r="R51" s="162" t="s">
        <v>103</v>
      </c>
      <c r="S51" s="163">
        <f aca="true" t="shared" si="13" ref="S51:AD51">SUM(S47:S50)</f>
        <v>11139.2</v>
      </c>
      <c r="T51" s="163">
        <f t="shared" si="13"/>
        <v>7403.24</v>
      </c>
      <c r="U51" s="163">
        <f t="shared" si="13"/>
        <v>125.7</v>
      </c>
      <c r="V51" s="163">
        <f t="shared" si="13"/>
        <v>318.6</v>
      </c>
      <c r="W51" s="163">
        <f t="shared" si="13"/>
        <v>2205.8</v>
      </c>
      <c r="X51" s="163">
        <f t="shared" si="13"/>
        <v>650.9300000000001</v>
      </c>
      <c r="Y51" s="163">
        <f t="shared" si="13"/>
        <v>8.2</v>
      </c>
      <c r="Z51" s="163">
        <f t="shared" si="13"/>
        <v>0</v>
      </c>
      <c r="AA51" s="163">
        <f t="shared" si="13"/>
        <v>3.8</v>
      </c>
      <c r="AB51" s="163">
        <f t="shared" si="13"/>
        <v>0</v>
      </c>
      <c r="AC51" s="163">
        <f t="shared" si="13"/>
        <v>0</v>
      </c>
      <c r="AD51" s="163">
        <f t="shared" si="13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v>20966.4</v>
      </c>
      <c r="C53" s="11">
        <v>13283.22</v>
      </c>
      <c r="D53" s="11">
        <v>2853.2</v>
      </c>
      <c r="E53" s="142">
        <v>2615.8</v>
      </c>
      <c r="F53" s="149">
        <v>0</v>
      </c>
      <c r="G53" s="11">
        <v>0</v>
      </c>
      <c r="H53" s="11">
        <v>0</v>
      </c>
      <c r="I53" s="11">
        <v>0</v>
      </c>
      <c r="J53" s="149">
        <v>0</v>
      </c>
      <c r="K53" s="11">
        <v>0</v>
      </c>
      <c r="L53" s="11">
        <v>0</v>
      </c>
      <c r="M53" s="142">
        <v>0</v>
      </c>
      <c r="N53" s="11">
        <v>5.4</v>
      </c>
      <c r="O53" s="11">
        <v>0</v>
      </c>
      <c r="P53" s="11">
        <v>0</v>
      </c>
      <c r="Q53" s="11">
        <v>0</v>
      </c>
      <c r="R53" s="124" t="s">
        <v>143</v>
      </c>
      <c r="S53" s="11">
        <v>4157.3</v>
      </c>
      <c r="T53" s="11">
        <v>3497.96</v>
      </c>
      <c r="U53" s="11">
        <v>1613.1</v>
      </c>
      <c r="V53" s="142">
        <v>2278.21</v>
      </c>
      <c r="W53" s="11">
        <v>18651.9</v>
      </c>
      <c r="X53" s="11">
        <v>4479.38</v>
      </c>
      <c r="Y53" s="11">
        <v>621.3</v>
      </c>
      <c r="Z53" s="142">
        <v>602.07</v>
      </c>
      <c r="AA53" s="11">
        <v>21.2</v>
      </c>
      <c r="AB53" s="11">
        <v>54.8</v>
      </c>
      <c r="AC53" s="11">
        <v>21.2</v>
      </c>
      <c r="AD53" s="11">
        <v>54.8</v>
      </c>
    </row>
    <row r="54" spans="1:30" ht="12.75">
      <c r="A54" s="124" t="s">
        <v>144</v>
      </c>
      <c r="B54" s="11">
        <v>7230</v>
      </c>
      <c r="C54" s="11">
        <v>11666.59</v>
      </c>
      <c r="D54" s="11">
        <v>0</v>
      </c>
      <c r="E54" s="142">
        <v>0</v>
      </c>
      <c r="F54" s="149">
        <v>0</v>
      </c>
      <c r="G54" s="11">
        <v>0</v>
      </c>
      <c r="H54" s="11">
        <v>0</v>
      </c>
      <c r="I54" s="11">
        <v>0</v>
      </c>
      <c r="J54" s="149">
        <v>0</v>
      </c>
      <c r="K54" s="11">
        <v>0</v>
      </c>
      <c r="L54" s="11">
        <v>0</v>
      </c>
      <c r="M54" s="142">
        <v>0</v>
      </c>
      <c r="N54" s="11">
        <v>16.7</v>
      </c>
      <c r="O54" s="11">
        <v>0.2</v>
      </c>
      <c r="P54" s="11">
        <v>0</v>
      </c>
      <c r="Q54" s="11">
        <v>0</v>
      </c>
      <c r="R54" s="124" t="s">
        <v>144</v>
      </c>
      <c r="S54" s="11">
        <v>2130.8</v>
      </c>
      <c r="T54" s="11">
        <v>1259.98</v>
      </c>
      <c r="U54" s="11">
        <v>163.2</v>
      </c>
      <c r="V54" s="142">
        <v>221.65</v>
      </c>
      <c r="W54" s="11">
        <v>1814</v>
      </c>
      <c r="X54" s="11">
        <v>1187.63</v>
      </c>
      <c r="Y54" s="11">
        <v>0</v>
      </c>
      <c r="Z54" s="142">
        <v>175.75</v>
      </c>
      <c r="AA54" s="11">
        <v>0</v>
      </c>
      <c r="AB54" s="11">
        <v>0</v>
      </c>
      <c r="AC54" s="11">
        <v>0</v>
      </c>
      <c r="AD54" s="11">
        <v>0</v>
      </c>
    </row>
    <row r="55" spans="1:30" s="72" customFormat="1" ht="12.75">
      <c r="A55" s="162" t="s">
        <v>103</v>
      </c>
      <c r="B55" s="163">
        <f aca="true" t="shared" si="14" ref="B55:H55">SUM(B53:B54)</f>
        <v>28196.4</v>
      </c>
      <c r="C55" s="163">
        <f t="shared" si="14"/>
        <v>24949.809999999998</v>
      </c>
      <c r="D55" s="163">
        <f t="shared" si="14"/>
        <v>2853.2</v>
      </c>
      <c r="E55" s="163">
        <f t="shared" si="14"/>
        <v>2615.8</v>
      </c>
      <c r="F55" s="163">
        <f t="shared" si="14"/>
        <v>0</v>
      </c>
      <c r="G55" s="163">
        <f t="shared" si="14"/>
        <v>0</v>
      </c>
      <c r="H55" s="163">
        <f t="shared" si="14"/>
        <v>0</v>
      </c>
      <c r="I55" s="163">
        <f aca="true" t="shared" si="15" ref="I55:Q55">SUM(I53:I54)</f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>SUM(N53:N54)</f>
        <v>22.1</v>
      </c>
      <c r="O55" s="163">
        <f>SUM(O53:O54)</f>
        <v>0.2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 aca="true" t="shared" si="16" ref="S55:AD55">SUM(S53:S54)</f>
        <v>6288.1</v>
      </c>
      <c r="T55" s="163">
        <f t="shared" si="16"/>
        <v>4757.9400000000005</v>
      </c>
      <c r="U55" s="163">
        <f t="shared" si="16"/>
        <v>1776.3</v>
      </c>
      <c r="V55" s="163">
        <f t="shared" si="16"/>
        <v>2499.86</v>
      </c>
      <c r="W55" s="163">
        <f t="shared" si="16"/>
        <v>20465.9</v>
      </c>
      <c r="X55" s="163">
        <f t="shared" si="16"/>
        <v>5667.01</v>
      </c>
      <c r="Y55" s="163">
        <f t="shared" si="16"/>
        <v>621.3</v>
      </c>
      <c r="Z55" s="163">
        <f t="shared" si="16"/>
        <v>777.82</v>
      </c>
      <c r="AA55" s="163">
        <f t="shared" si="16"/>
        <v>21.2</v>
      </c>
      <c r="AB55" s="163">
        <f t="shared" si="16"/>
        <v>54.8</v>
      </c>
      <c r="AC55" s="163">
        <f t="shared" si="16"/>
        <v>21.2</v>
      </c>
      <c r="AD55" s="163">
        <f t="shared" si="16"/>
        <v>54.8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v>32459.6</v>
      </c>
      <c r="C57" s="11">
        <v>26145.95</v>
      </c>
      <c r="D57" s="11">
        <v>0</v>
      </c>
      <c r="E57" s="142">
        <v>0</v>
      </c>
      <c r="F57" s="149">
        <v>285.1</v>
      </c>
      <c r="G57" s="11">
        <v>776.8</v>
      </c>
      <c r="H57" s="11">
        <v>0</v>
      </c>
      <c r="I57" s="11">
        <v>0</v>
      </c>
      <c r="J57" s="149">
        <v>0</v>
      </c>
      <c r="K57" s="11">
        <v>0</v>
      </c>
      <c r="L57" s="11">
        <v>0</v>
      </c>
      <c r="M57" s="142">
        <v>0</v>
      </c>
      <c r="N57" s="11">
        <v>0</v>
      </c>
      <c r="O57" s="11">
        <v>0</v>
      </c>
      <c r="P57" s="11">
        <v>0</v>
      </c>
      <c r="Q57" s="11">
        <v>0</v>
      </c>
      <c r="R57" s="124" t="s">
        <v>146</v>
      </c>
      <c r="S57" s="11">
        <v>723.5</v>
      </c>
      <c r="T57" s="11">
        <v>121.8</v>
      </c>
      <c r="U57" s="11">
        <v>202.9</v>
      </c>
      <c r="V57" s="142">
        <v>31.5</v>
      </c>
      <c r="W57" s="11">
        <v>119.5</v>
      </c>
      <c r="X57" s="11">
        <v>82.5</v>
      </c>
      <c r="Y57" s="11">
        <v>0</v>
      </c>
      <c r="Z57" s="142">
        <v>0</v>
      </c>
      <c r="AA57" s="11">
        <v>7</v>
      </c>
      <c r="AB57" s="11">
        <v>4.6</v>
      </c>
      <c r="AC57" s="11">
        <v>0</v>
      </c>
      <c r="AD57" s="11">
        <v>0</v>
      </c>
    </row>
    <row r="58" spans="1:30" ht="12.75">
      <c r="A58" s="124" t="s">
        <v>147</v>
      </c>
      <c r="B58" s="11">
        <v>50350.6</v>
      </c>
      <c r="C58" s="11">
        <v>35400.26</v>
      </c>
      <c r="D58" s="11">
        <v>0</v>
      </c>
      <c r="E58" s="142">
        <v>0</v>
      </c>
      <c r="F58" s="149">
        <v>19.2</v>
      </c>
      <c r="G58" s="11">
        <v>103.7</v>
      </c>
      <c r="H58" s="11">
        <v>0</v>
      </c>
      <c r="I58" s="11">
        <v>0</v>
      </c>
      <c r="J58" s="149">
        <v>9.9</v>
      </c>
      <c r="K58" s="11">
        <v>0</v>
      </c>
      <c r="L58" s="11">
        <v>0</v>
      </c>
      <c r="M58" s="142">
        <v>0</v>
      </c>
      <c r="N58" s="11">
        <v>0</v>
      </c>
      <c r="O58" s="11">
        <v>0</v>
      </c>
      <c r="P58" s="11">
        <v>0</v>
      </c>
      <c r="Q58" s="11">
        <v>0</v>
      </c>
      <c r="R58" s="124" t="s">
        <v>147</v>
      </c>
      <c r="S58" s="11">
        <v>364.1</v>
      </c>
      <c r="T58" s="11">
        <v>997.39</v>
      </c>
      <c r="U58" s="11">
        <v>70</v>
      </c>
      <c r="V58" s="142">
        <v>0</v>
      </c>
      <c r="W58" s="11">
        <v>490.7</v>
      </c>
      <c r="X58" s="11">
        <v>307.45</v>
      </c>
      <c r="Y58" s="11">
        <v>0</v>
      </c>
      <c r="Z58" s="142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4" t="s">
        <v>148</v>
      </c>
      <c r="B59" s="11">
        <v>55899.9</v>
      </c>
      <c r="C59" s="11">
        <v>31718.67</v>
      </c>
      <c r="D59" s="11">
        <v>0</v>
      </c>
      <c r="E59" s="142">
        <v>0</v>
      </c>
      <c r="F59" s="149">
        <v>1207.8</v>
      </c>
      <c r="G59" s="11">
        <v>9810.67</v>
      </c>
      <c r="H59" s="11">
        <v>0</v>
      </c>
      <c r="I59" s="11">
        <v>0</v>
      </c>
      <c r="J59" s="149">
        <v>0</v>
      </c>
      <c r="K59" s="11">
        <v>0</v>
      </c>
      <c r="L59" s="11">
        <v>0</v>
      </c>
      <c r="M59" s="142">
        <v>0</v>
      </c>
      <c r="N59" s="11">
        <v>0.3</v>
      </c>
      <c r="O59" s="11">
        <v>0.8</v>
      </c>
      <c r="P59" s="11">
        <v>0</v>
      </c>
      <c r="Q59" s="11">
        <v>0</v>
      </c>
      <c r="R59" s="124" t="s">
        <v>148</v>
      </c>
      <c r="S59" s="11">
        <v>1248.1</v>
      </c>
      <c r="T59" s="11">
        <v>550.2</v>
      </c>
      <c r="U59" s="11">
        <v>0</v>
      </c>
      <c r="V59" s="142">
        <v>0</v>
      </c>
      <c r="W59" s="11">
        <v>222.2</v>
      </c>
      <c r="X59" s="11">
        <v>372.2</v>
      </c>
      <c r="Y59" s="11">
        <v>0</v>
      </c>
      <c r="Z59" s="142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2" t="s">
        <v>149</v>
      </c>
      <c r="B60" s="11">
        <v>333.9</v>
      </c>
      <c r="C60" s="11">
        <v>0</v>
      </c>
      <c r="D60" s="11">
        <v>0</v>
      </c>
      <c r="E60" s="142">
        <v>0</v>
      </c>
      <c r="F60" s="149">
        <v>9.6</v>
      </c>
      <c r="G60" s="11">
        <v>4.4</v>
      </c>
      <c r="H60" s="11">
        <v>0</v>
      </c>
      <c r="I60" s="11">
        <v>0</v>
      </c>
      <c r="J60" s="149">
        <v>0</v>
      </c>
      <c r="K60" s="11">
        <v>0</v>
      </c>
      <c r="L60" s="11">
        <v>0</v>
      </c>
      <c r="M60" s="142">
        <v>0</v>
      </c>
      <c r="N60" s="11">
        <v>0</v>
      </c>
      <c r="O60" s="11">
        <v>0</v>
      </c>
      <c r="P60" s="11">
        <v>0</v>
      </c>
      <c r="Q60" s="11">
        <v>0</v>
      </c>
      <c r="R60" s="172" t="s">
        <v>149</v>
      </c>
      <c r="S60" s="11">
        <v>2.5</v>
      </c>
      <c r="T60" s="11">
        <v>6.7</v>
      </c>
      <c r="U60" s="11">
        <v>0</v>
      </c>
      <c r="V60" s="142">
        <v>0</v>
      </c>
      <c r="W60" s="11">
        <v>0</v>
      </c>
      <c r="X60" s="11">
        <v>0</v>
      </c>
      <c r="Y60" s="11">
        <v>0</v>
      </c>
      <c r="Z60" s="142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2" customFormat="1" ht="12.75">
      <c r="A61" s="175" t="s">
        <v>103</v>
      </c>
      <c r="B61" s="163">
        <f aca="true" t="shared" si="17" ref="B61:Q61">SUM(B57:B60)</f>
        <v>139044</v>
      </c>
      <c r="C61" s="163">
        <f t="shared" si="17"/>
        <v>93264.88</v>
      </c>
      <c r="D61" s="163">
        <f t="shared" si="17"/>
        <v>0</v>
      </c>
      <c r="E61" s="163">
        <f t="shared" si="17"/>
        <v>0</v>
      </c>
      <c r="F61" s="163">
        <f t="shared" si="17"/>
        <v>1521.6999999999998</v>
      </c>
      <c r="G61" s="163">
        <f t="shared" si="17"/>
        <v>10695.57</v>
      </c>
      <c r="H61" s="163">
        <f t="shared" si="17"/>
        <v>0</v>
      </c>
      <c r="I61" s="163">
        <f t="shared" si="17"/>
        <v>0</v>
      </c>
      <c r="J61" s="163">
        <f t="shared" si="17"/>
        <v>9.9</v>
      </c>
      <c r="K61" s="163">
        <f t="shared" si="17"/>
        <v>0</v>
      </c>
      <c r="L61" s="163">
        <f t="shared" si="17"/>
        <v>0</v>
      </c>
      <c r="M61" s="163">
        <f t="shared" si="17"/>
        <v>0</v>
      </c>
      <c r="N61" s="163">
        <f>SUM(N57:N60)</f>
        <v>0.3</v>
      </c>
      <c r="O61" s="163">
        <f>SUM(O57:O60)</f>
        <v>0.8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 aca="true" t="shared" si="18" ref="S61:AD61">SUM(S57:S60)</f>
        <v>2338.2</v>
      </c>
      <c r="T61" s="163">
        <f t="shared" si="18"/>
        <v>1676.0900000000001</v>
      </c>
      <c r="U61" s="163">
        <f t="shared" si="18"/>
        <v>272.9</v>
      </c>
      <c r="V61" s="163">
        <f t="shared" si="18"/>
        <v>31.5</v>
      </c>
      <c r="W61" s="163">
        <f t="shared" si="18"/>
        <v>832.4000000000001</v>
      </c>
      <c r="X61" s="163">
        <f t="shared" si="18"/>
        <v>762.15</v>
      </c>
      <c r="Y61" s="163">
        <f t="shared" si="18"/>
        <v>0</v>
      </c>
      <c r="Z61" s="163">
        <f t="shared" si="18"/>
        <v>0</v>
      </c>
      <c r="AA61" s="163">
        <f t="shared" si="18"/>
        <v>7</v>
      </c>
      <c r="AB61" s="163">
        <f t="shared" si="18"/>
        <v>4.6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v>284.9</v>
      </c>
      <c r="C63" s="11">
        <v>136.4</v>
      </c>
      <c r="D63" s="11">
        <v>0</v>
      </c>
      <c r="E63" s="142">
        <v>0</v>
      </c>
      <c r="F63" s="149">
        <v>28.1</v>
      </c>
      <c r="G63" s="11">
        <v>78.5</v>
      </c>
      <c r="H63" s="11">
        <v>0</v>
      </c>
      <c r="I63" s="11">
        <v>0</v>
      </c>
      <c r="J63" s="149">
        <v>0</v>
      </c>
      <c r="K63" s="11">
        <v>309.4</v>
      </c>
      <c r="L63" s="11">
        <v>0</v>
      </c>
      <c r="M63" s="142">
        <v>0</v>
      </c>
      <c r="N63" s="11">
        <v>0</v>
      </c>
      <c r="O63" s="11">
        <v>0</v>
      </c>
      <c r="P63" s="11">
        <v>0</v>
      </c>
      <c r="Q63" s="11">
        <v>0</v>
      </c>
      <c r="R63" s="124" t="s">
        <v>151</v>
      </c>
      <c r="S63" s="11">
        <v>0</v>
      </c>
      <c r="T63" s="11">
        <v>7.9</v>
      </c>
      <c r="U63" s="11">
        <v>0</v>
      </c>
      <c r="V63" s="142">
        <v>0</v>
      </c>
      <c r="W63" s="11">
        <v>0</v>
      </c>
      <c r="X63" s="11">
        <v>0</v>
      </c>
      <c r="Y63" s="11">
        <v>0</v>
      </c>
      <c r="Z63" s="142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4" t="s">
        <v>152</v>
      </c>
      <c r="B64" s="11">
        <v>10860.6</v>
      </c>
      <c r="C64" s="11">
        <v>4995.9</v>
      </c>
      <c r="D64" s="11">
        <v>0</v>
      </c>
      <c r="E64" s="142">
        <v>0</v>
      </c>
      <c r="F64" s="149">
        <v>5833.5</v>
      </c>
      <c r="G64" s="11">
        <v>3788.44</v>
      </c>
      <c r="H64" s="11">
        <v>0</v>
      </c>
      <c r="I64" s="11">
        <v>0</v>
      </c>
      <c r="J64" s="149">
        <v>4189.6</v>
      </c>
      <c r="K64" s="11">
        <v>4508.9</v>
      </c>
      <c r="L64" s="11">
        <v>0</v>
      </c>
      <c r="M64" s="142">
        <v>0</v>
      </c>
      <c r="N64" s="11">
        <v>0</v>
      </c>
      <c r="O64" s="11">
        <v>0</v>
      </c>
      <c r="P64" s="11">
        <v>0</v>
      </c>
      <c r="Q64" s="11">
        <v>0</v>
      </c>
      <c r="R64" s="124" t="s">
        <v>152</v>
      </c>
      <c r="S64" s="11">
        <v>2.3</v>
      </c>
      <c r="T64" s="11">
        <v>0.1</v>
      </c>
      <c r="U64" s="11">
        <v>0</v>
      </c>
      <c r="V64" s="142">
        <v>0</v>
      </c>
      <c r="W64" s="11">
        <v>0</v>
      </c>
      <c r="X64" s="11">
        <v>0</v>
      </c>
      <c r="Y64" s="11">
        <v>0</v>
      </c>
      <c r="Z64" s="142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2" customFormat="1" ht="12.75">
      <c r="A65" s="176" t="s">
        <v>103</v>
      </c>
      <c r="B65" s="163">
        <f aca="true" t="shared" si="19" ref="B65:Q65">SUM(B63:B64)</f>
        <v>11145.5</v>
      </c>
      <c r="C65" s="163">
        <f t="shared" si="19"/>
        <v>5132.299999999999</v>
      </c>
      <c r="D65" s="163">
        <f t="shared" si="19"/>
        <v>0</v>
      </c>
      <c r="E65" s="163">
        <f t="shared" si="19"/>
        <v>0</v>
      </c>
      <c r="F65" s="163">
        <f t="shared" si="19"/>
        <v>5861.6</v>
      </c>
      <c r="G65" s="163">
        <f t="shared" si="19"/>
        <v>3866.94</v>
      </c>
      <c r="H65" s="163">
        <f t="shared" si="19"/>
        <v>0</v>
      </c>
      <c r="I65" s="163">
        <f t="shared" si="19"/>
        <v>0</v>
      </c>
      <c r="J65" s="163">
        <f t="shared" si="19"/>
        <v>4189.6</v>
      </c>
      <c r="K65" s="163">
        <f t="shared" si="19"/>
        <v>4818.299999999999</v>
      </c>
      <c r="L65" s="163">
        <f t="shared" si="19"/>
        <v>0</v>
      </c>
      <c r="M65" s="163">
        <f t="shared" si="19"/>
        <v>0</v>
      </c>
      <c r="N65" s="163">
        <f>SUM(N63:N64)</f>
        <v>0</v>
      </c>
      <c r="O65" s="163">
        <f>SUM(O63:O64)</f>
        <v>0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 aca="true" t="shared" si="20" ref="S65:AD65">SUM(S63:S64)</f>
        <v>2.3</v>
      </c>
      <c r="T65" s="163">
        <f t="shared" si="20"/>
        <v>8</v>
      </c>
      <c r="U65" s="163">
        <f t="shared" si="20"/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v>56.9</v>
      </c>
      <c r="C67" s="11">
        <v>43.89</v>
      </c>
      <c r="D67" s="11">
        <v>0</v>
      </c>
      <c r="E67" s="142">
        <v>0</v>
      </c>
      <c r="F67" s="149">
        <v>0</v>
      </c>
      <c r="G67" s="11">
        <v>47.06</v>
      </c>
      <c r="H67" s="11">
        <v>0</v>
      </c>
      <c r="I67" s="11">
        <v>0</v>
      </c>
      <c r="J67" s="149">
        <v>176.9</v>
      </c>
      <c r="K67" s="11">
        <v>99.9</v>
      </c>
      <c r="L67" s="11">
        <v>0</v>
      </c>
      <c r="M67" s="142">
        <v>0</v>
      </c>
      <c r="N67" s="11">
        <v>0</v>
      </c>
      <c r="O67" s="11">
        <v>0</v>
      </c>
      <c r="P67" s="11">
        <v>0</v>
      </c>
      <c r="Q67" s="11">
        <v>0</v>
      </c>
      <c r="R67" s="124" t="s">
        <v>154</v>
      </c>
      <c r="S67" s="11">
        <v>96.1</v>
      </c>
      <c r="T67" s="11">
        <v>26.1</v>
      </c>
      <c r="U67" s="11">
        <v>0</v>
      </c>
      <c r="V67" s="142">
        <v>0</v>
      </c>
      <c r="W67" s="11">
        <v>0</v>
      </c>
      <c r="X67" s="11">
        <v>0</v>
      </c>
      <c r="Y67" s="11">
        <v>0</v>
      </c>
      <c r="Z67" s="142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4" t="s">
        <v>155</v>
      </c>
      <c r="B68" s="11">
        <v>2150.1</v>
      </c>
      <c r="C68" s="11">
        <v>3455.68</v>
      </c>
      <c r="D68" s="11">
        <v>0</v>
      </c>
      <c r="E68" s="142">
        <v>0</v>
      </c>
      <c r="F68" s="149">
        <v>14</v>
      </c>
      <c r="G68" s="11">
        <v>19</v>
      </c>
      <c r="H68" s="11">
        <v>0</v>
      </c>
      <c r="I68" s="11">
        <v>0</v>
      </c>
      <c r="J68" s="149">
        <v>1748.7</v>
      </c>
      <c r="K68" s="11">
        <v>2864.5</v>
      </c>
      <c r="L68" s="11">
        <v>0</v>
      </c>
      <c r="M68" s="142">
        <v>0</v>
      </c>
      <c r="N68" s="11">
        <v>0</v>
      </c>
      <c r="O68" s="11">
        <v>0</v>
      </c>
      <c r="P68" s="11">
        <v>0</v>
      </c>
      <c r="Q68" s="11">
        <v>0</v>
      </c>
      <c r="R68" s="124" t="s">
        <v>155</v>
      </c>
      <c r="S68" s="11">
        <v>0</v>
      </c>
      <c r="T68" s="11">
        <v>19</v>
      </c>
      <c r="U68" s="11">
        <v>0</v>
      </c>
      <c r="V68" s="142">
        <v>0</v>
      </c>
      <c r="W68" s="11">
        <v>0</v>
      </c>
      <c r="X68" s="11">
        <v>0</v>
      </c>
      <c r="Y68" s="11">
        <v>0</v>
      </c>
      <c r="Z68" s="142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4" t="s">
        <v>156</v>
      </c>
      <c r="B69" s="11">
        <v>10263.1</v>
      </c>
      <c r="C69" s="11">
        <v>9746.7</v>
      </c>
      <c r="D69" s="11">
        <v>0</v>
      </c>
      <c r="E69" s="142">
        <v>0</v>
      </c>
      <c r="F69" s="149">
        <v>64.8</v>
      </c>
      <c r="G69" s="11">
        <v>881.05</v>
      </c>
      <c r="H69" s="11">
        <v>0</v>
      </c>
      <c r="I69" s="11">
        <v>0</v>
      </c>
      <c r="J69" s="149">
        <v>1246.2</v>
      </c>
      <c r="K69" s="11">
        <v>1308.52</v>
      </c>
      <c r="L69" s="11">
        <v>0</v>
      </c>
      <c r="M69" s="142">
        <v>0</v>
      </c>
      <c r="N69" s="11">
        <v>0</v>
      </c>
      <c r="O69" s="11">
        <v>0</v>
      </c>
      <c r="P69" s="11">
        <v>0</v>
      </c>
      <c r="Q69" s="11">
        <v>0</v>
      </c>
      <c r="R69" s="124" t="s">
        <v>156</v>
      </c>
      <c r="S69" s="11">
        <v>48.5</v>
      </c>
      <c r="T69" s="11">
        <v>0</v>
      </c>
      <c r="U69" s="11">
        <v>0</v>
      </c>
      <c r="V69" s="142">
        <v>0</v>
      </c>
      <c r="W69" s="11">
        <v>0</v>
      </c>
      <c r="X69" s="11">
        <v>0</v>
      </c>
      <c r="Y69" s="11">
        <v>0</v>
      </c>
      <c r="Z69" s="142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4" t="s">
        <v>157</v>
      </c>
      <c r="B70" s="11">
        <v>0</v>
      </c>
      <c r="C70" s="11">
        <v>0</v>
      </c>
      <c r="D70" s="11">
        <v>0</v>
      </c>
      <c r="E70" s="142">
        <v>0</v>
      </c>
      <c r="F70" s="149">
        <v>0</v>
      </c>
      <c r="G70" s="11">
        <v>0</v>
      </c>
      <c r="H70" s="11">
        <v>0</v>
      </c>
      <c r="I70" s="11">
        <v>0</v>
      </c>
      <c r="J70" s="149">
        <v>0</v>
      </c>
      <c r="K70" s="11">
        <v>0</v>
      </c>
      <c r="L70" s="11">
        <v>0</v>
      </c>
      <c r="M70" s="142">
        <v>0</v>
      </c>
      <c r="N70" s="11">
        <v>0</v>
      </c>
      <c r="O70" s="11">
        <v>0</v>
      </c>
      <c r="P70" s="11">
        <v>0</v>
      </c>
      <c r="Q70" s="11">
        <v>0</v>
      </c>
      <c r="R70" s="124" t="s">
        <v>157</v>
      </c>
      <c r="S70" s="11">
        <v>0</v>
      </c>
      <c r="T70" s="11">
        <v>0</v>
      </c>
      <c r="U70" s="11">
        <v>0</v>
      </c>
      <c r="V70" s="142">
        <v>0</v>
      </c>
      <c r="W70" s="11">
        <v>0</v>
      </c>
      <c r="X70" s="11">
        <v>0</v>
      </c>
      <c r="Y70" s="11">
        <v>0</v>
      </c>
      <c r="Z70" s="142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2" customFormat="1" ht="12.75">
      <c r="A71" s="176" t="s">
        <v>103</v>
      </c>
      <c r="B71" s="163">
        <f aca="true" t="shared" si="21" ref="B71:Q71">SUM(B67:B70)</f>
        <v>12470.1</v>
      </c>
      <c r="C71" s="163">
        <f t="shared" si="21"/>
        <v>13246.27</v>
      </c>
      <c r="D71" s="163">
        <f t="shared" si="21"/>
        <v>0</v>
      </c>
      <c r="E71" s="163">
        <f t="shared" si="21"/>
        <v>0</v>
      </c>
      <c r="F71" s="163">
        <f t="shared" si="21"/>
        <v>78.8</v>
      </c>
      <c r="G71" s="163">
        <f t="shared" si="21"/>
        <v>947.1099999999999</v>
      </c>
      <c r="H71" s="163">
        <f t="shared" si="21"/>
        <v>0</v>
      </c>
      <c r="I71" s="163">
        <f t="shared" si="21"/>
        <v>0</v>
      </c>
      <c r="J71" s="163">
        <f t="shared" si="21"/>
        <v>3171.8</v>
      </c>
      <c r="K71" s="163">
        <f t="shared" si="21"/>
        <v>4272.92</v>
      </c>
      <c r="L71" s="163">
        <f t="shared" si="21"/>
        <v>0</v>
      </c>
      <c r="M71" s="163">
        <f t="shared" si="21"/>
        <v>0</v>
      </c>
      <c r="N71" s="163">
        <f>SUM(N67:N70)</f>
        <v>0</v>
      </c>
      <c r="O71" s="163">
        <f>SUM(O67:O70)</f>
        <v>0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 aca="true" t="shared" si="22" ref="S71:AD71">SUM(S67:S70)</f>
        <v>144.6</v>
      </c>
      <c r="T71" s="163">
        <f t="shared" si="22"/>
        <v>45.1</v>
      </c>
      <c r="U71" s="163">
        <f t="shared" si="22"/>
        <v>0</v>
      </c>
      <c r="V71" s="163">
        <f t="shared" si="22"/>
        <v>0</v>
      </c>
      <c r="W71" s="163">
        <f t="shared" si="22"/>
        <v>0</v>
      </c>
      <c r="X71" s="163">
        <f t="shared" si="22"/>
        <v>0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v>8730.4</v>
      </c>
      <c r="C73" s="11">
        <v>13282.3</v>
      </c>
      <c r="D73" s="11">
        <v>0</v>
      </c>
      <c r="E73" s="142">
        <v>0</v>
      </c>
      <c r="F73" s="149">
        <v>1274.4</v>
      </c>
      <c r="G73" s="11">
        <v>1413.4</v>
      </c>
      <c r="H73" s="11">
        <v>0</v>
      </c>
      <c r="I73" s="11">
        <v>0</v>
      </c>
      <c r="J73" s="149">
        <v>3.6</v>
      </c>
      <c r="K73" s="11">
        <v>0</v>
      </c>
      <c r="L73" s="11">
        <v>0</v>
      </c>
      <c r="M73" s="142">
        <v>0</v>
      </c>
      <c r="N73" s="11">
        <v>0</v>
      </c>
      <c r="O73" s="11">
        <v>0</v>
      </c>
      <c r="P73" s="11">
        <v>0</v>
      </c>
      <c r="Q73" s="11">
        <v>0</v>
      </c>
      <c r="R73" s="124" t="s">
        <v>159</v>
      </c>
      <c r="S73" s="11">
        <v>726.4</v>
      </c>
      <c r="T73" s="11">
        <v>354.5</v>
      </c>
      <c r="U73" s="11">
        <v>0</v>
      </c>
      <c r="V73" s="142">
        <v>0</v>
      </c>
      <c r="W73" s="11">
        <v>87.3</v>
      </c>
      <c r="X73" s="11">
        <v>31.6</v>
      </c>
      <c r="Y73" s="11">
        <v>0</v>
      </c>
      <c r="Z73" s="142">
        <v>0</v>
      </c>
      <c r="AA73" s="11">
        <v>1488.7</v>
      </c>
      <c r="AB73" s="11">
        <v>966</v>
      </c>
      <c r="AC73" s="11">
        <v>0</v>
      </c>
      <c r="AD73" s="11">
        <v>0</v>
      </c>
    </row>
    <row r="74" spans="1:30" ht="12.75">
      <c r="A74" s="124" t="s">
        <v>160</v>
      </c>
      <c r="B74" s="11">
        <v>7442.2</v>
      </c>
      <c r="C74" s="11">
        <v>3585.12</v>
      </c>
      <c r="D74" s="11">
        <v>0</v>
      </c>
      <c r="E74" s="142">
        <v>0</v>
      </c>
      <c r="F74" s="149">
        <v>10383.3</v>
      </c>
      <c r="G74" s="11">
        <v>4590.22</v>
      </c>
      <c r="H74" s="11">
        <v>0</v>
      </c>
      <c r="I74" s="11">
        <v>9.6</v>
      </c>
      <c r="J74" s="149">
        <v>0</v>
      </c>
      <c r="K74" s="11">
        <v>0</v>
      </c>
      <c r="L74" s="11">
        <v>0</v>
      </c>
      <c r="M74" s="142">
        <v>0</v>
      </c>
      <c r="N74" s="11">
        <v>10.2</v>
      </c>
      <c r="O74" s="11">
        <v>416.6</v>
      </c>
      <c r="P74" s="11">
        <v>0</v>
      </c>
      <c r="Q74" s="11">
        <v>0</v>
      </c>
      <c r="R74" s="124" t="s">
        <v>160</v>
      </c>
      <c r="S74" s="11">
        <v>1535.3</v>
      </c>
      <c r="T74" s="11">
        <v>902</v>
      </c>
      <c r="U74" s="11">
        <v>478</v>
      </c>
      <c r="V74" s="142">
        <v>349.8</v>
      </c>
      <c r="W74" s="11">
        <v>249.1</v>
      </c>
      <c r="X74" s="11">
        <v>248.4</v>
      </c>
      <c r="Y74" s="11">
        <v>79.4</v>
      </c>
      <c r="Z74" s="142">
        <v>52</v>
      </c>
      <c r="AA74" s="11">
        <v>306.9</v>
      </c>
      <c r="AB74" s="11">
        <v>187.3</v>
      </c>
      <c r="AC74" s="11">
        <v>302.9</v>
      </c>
      <c r="AD74" s="11">
        <v>185.1</v>
      </c>
    </row>
    <row r="75" spans="1:30" ht="12.75">
      <c r="A75" s="124" t="s">
        <v>161</v>
      </c>
      <c r="B75" s="11">
        <v>7329.3</v>
      </c>
      <c r="C75" s="11">
        <v>3472.5</v>
      </c>
      <c r="D75" s="11">
        <v>0</v>
      </c>
      <c r="E75" s="142">
        <v>0</v>
      </c>
      <c r="F75" s="149">
        <v>1118</v>
      </c>
      <c r="G75" s="11">
        <v>1470.3</v>
      </c>
      <c r="H75" s="11">
        <v>0</v>
      </c>
      <c r="I75" s="11">
        <v>0</v>
      </c>
      <c r="J75" s="149">
        <v>0</v>
      </c>
      <c r="K75" s="11">
        <v>0</v>
      </c>
      <c r="L75" s="11">
        <v>0</v>
      </c>
      <c r="M75" s="142">
        <v>0</v>
      </c>
      <c r="N75" s="11">
        <v>0</v>
      </c>
      <c r="O75" s="11">
        <v>0</v>
      </c>
      <c r="P75" s="11">
        <v>0</v>
      </c>
      <c r="Q75" s="11">
        <v>0</v>
      </c>
      <c r="R75" s="124" t="s">
        <v>161</v>
      </c>
      <c r="S75" s="11">
        <v>1263.9</v>
      </c>
      <c r="T75" s="11">
        <v>287.9</v>
      </c>
      <c r="U75" s="11">
        <v>0</v>
      </c>
      <c r="V75" s="142">
        <v>0</v>
      </c>
      <c r="W75" s="11">
        <v>24.7</v>
      </c>
      <c r="X75" s="11">
        <v>55.3</v>
      </c>
      <c r="Y75" s="11">
        <v>0</v>
      </c>
      <c r="Z75" s="142">
        <v>0</v>
      </c>
      <c r="AA75" s="11">
        <v>0</v>
      </c>
      <c r="AB75" s="11">
        <v>0</v>
      </c>
      <c r="AC75" s="11">
        <v>0</v>
      </c>
      <c r="AD75" s="11">
        <v>0</v>
      </c>
    </row>
    <row r="76" spans="1:30" ht="12.75">
      <c r="A76" s="124" t="s">
        <v>162</v>
      </c>
      <c r="B76" s="11">
        <v>13301</v>
      </c>
      <c r="C76" s="11">
        <v>15699.4</v>
      </c>
      <c r="D76" s="11">
        <v>0</v>
      </c>
      <c r="E76" s="142">
        <v>0</v>
      </c>
      <c r="F76" s="149">
        <v>4919.9</v>
      </c>
      <c r="G76" s="11">
        <v>3561.7</v>
      </c>
      <c r="H76" s="11">
        <v>0</v>
      </c>
      <c r="I76" s="11">
        <v>0</v>
      </c>
      <c r="J76" s="149">
        <v>0</v>
      </c>
      <c r="K76" s="11">
        <v>0</v>
      </c>
      <c r="L76" s="11">
        <v>0</v>
      </c>
      <c r="M76" s="142">
        <v>0</v>
      </c>
      <c r="N76" s="11">
        <v>115.3</v>
      </c>
      <c r="O76" s="11">
        <v>82.7</v>
      </c>
      <c r="P76" s="11">
        <v>0</v>
      </c>
      <c r="Q76" s="11">
        <v>0</v>
      </c>
      <c r="R76" s="124" t="s">
        <v>162</v>
      </c>
      <c r="S76" s="11">
        <v>2089.2</v>
      </c>
      <c r="T76" s="11">
        <v>3716.2</v>
      </c>
      <c r="U76" s="11">
        <v>0</v>
      </c>
      <c r="V76" s="142">
        <v>0</v>
      </c>
      <c r="W76" s="11">
        <v>414.3</v>
      </c>
      <c r="X76" s="11">
        <v>183.1</v>
      </c>
      <c r="Y76" s="11">
        <v>0</v>
      </c>
      <c r="Z76" s="142">
        <v>0</v>
      </c>
      <c r="AA76" s="11">
        <v>0</v>
      </c>
      <c r="AB76" s="11">
        <v>0.4</v>
      </c>
      <c r="AC76" s="11">
        <v>0</v>
      </c>
      <c r="AD76" s="11">
        <v>0</v>
      </c>
    </row>
    <row r="77" spans="1:30" ht="12.75">
      <c r="A77" s="124" t="s">
        <v>163</v>
      </c>
      <c r="B77" s="11">
        <v>2522.4</v>
      </c>
      <c r="C77" s="11">
        <v>1216.6</v>
      </c>
      <c r="D77" s="11">
        <v>148.6</v>
      </c>
      <c r="E77" s="142">
        <v>137.6</v>
      </c>
      <c r="F77" s="149">
        <v>8865.5</v>
      </c>
      <c r="G77" s="11">
        <v>11762.9</v>
      </c>
      <c r="H77" s="11">
        <v>197.3</v>
      </c>
      <c r="I77" s="11">
        <v>207.4</v>
      </c>
      <c r="J77" s="149">
        <v>2</v>
      </c>
      <c r="K77" s="11">
        <v>0</v>
      </c>
      <c r="L77" s="11">
        <v>0</v>
      </c>
      <c r="M77" s="142">
        <v>0</v>
      </c>
      <c r="N77" s="11">
        <v>221.4</v>
      </c>
      <c r="O77" s="11">
        <v>959.2</v>
      </c>
      <c r="P77" s="11">
        <v>0</v>
      </c>
      <c r="Q77" s="11">
        <v>0</v>
      </c>
      <c r="R77" s="124" t="s">
        <v>163</v>
      </c>
      <c r="S77" s="11">
        <v>230.4</v>
      </c>
      <c r="T77" s="11">
        <v>222.8</v>
      </c>
      <c r="U77" s="11">
        <v>175.8</v>
      </c>
      <c r="V77" s="142">
        <v>48.1</v>
      </c>
      <c r="W77" s="11">
        <v>88.2</v>
      </c>
      <c r="X77" s="11">
        <v>52.5</v>
      </c>
      <c r="Y77" s="11">
        <v>0</v>
      </c>
      <c r="Z77" s="142">
        <v>0</v>
      </c>
      <c r="AA77" s="11">
        <v>2.1</v>
      </c>
      <c r="AB77" s="11">
        <v>0</v>
      </c>
      <c r="AC77" s="11">
        <v>0</v>
      </c>
      <c r="AD77" s="11">
        <v>0</v>
      </c>
    </row>
    <row r="78" spans="1:30" s="72" customFormat="1" ht="12.75">
      <c r="A78" s="177" t="s">
        <v>103</v>
      </c>
      <c r="B78" s="163">
        <f aca="true" t="shared" si="23" ref="B78:Q78">SUM(B73:B77)</f>
        <v>39325.299999999996</v>
      </c>
      <c r="C78" s="163">
        <f t="shared" si="23"/>
        <v>37255.92</v>
      </c>
      <c r="D78" s="163">
        <f t="shared" si="23"/>
        <v>148.6</v>
      </c>
      <c r="E78" s="163">
        <f t="shared" si="23"/>
        <v>137.6</v>
      </c>
      <c r="F78" s="163">
        <f t="shared" si="23"/>
        <v>26561.1</v>
      </c>
      <c r="G78" s="163">
        <f t="shared" si="23"/>
        <v>22798.52</v>
      </c>
      <c r="H78" s="163">
        <f t="shared" si="23"/>
        <v>197.3</v>
      </c>
      <c r="I78" s="163">
        <f t="shared" si="23"/>
        <v>217</v>
      </c>
      <c r="J78" s="163">
        <f t="shared" si="23"/>
        <v>5.6</v>
      </c>
      <c r="K78" s="163">
        <f t="shared" si="23"/>
        <v>0</v>
      </c>
      <c r="L78" s="163">
        <f t="shared" si="23"/>
        <v>0</v>
      </c>
      <c r="M78" s="163">
        <f t="shared" si="23"/>
        <v>0</v>
      </c>
      <c r="N78" s="163">
        <f>SUM(N73:N77)</f>
        <v>346.9</v>
      </c>
      <c r="O78" s="163">
        <f>SUM(O73:O77)</f>
        <v>1458.5</v>
      </c>
      <c r="P78" s="163">
        <f t="shared" si="23"/>
        <v>0</v>
      </c>
      <c r="Q78" s="163">
        <f t="shared" si="23"/>
        <v>0</v>
      </c>
      <c r="R78" s="177" t="s">
        <v>103</v>
      </c>
      <c r="S78" s="163">
        <f aca="true" t="shared" si="24" ref="S78:AD78">SUM(S73:S77)</f>
        <v>5845.199999999999</v>
      </c>
      <c r="T78" s="163">
        <f t="shared" si="24"/>
        <v>5483.400000000001</v>
      </c>
      <c r="U78" s="163">
        <f t="shared" si="24"/>
        <v>653.8</v>
      </c>
      <c r="V78" s="163">
        <f t="shared" si="24"/>
        <v>397.90000000000003</v>
      </c>
      <c r="W78" s="163">
        <f t="shared" si="24"/>
        <v>863.6</v>
      </c>
      <c r="X78" s="163">
        <f t="shared" si="24"/>
        <v>570.9</v>
      </c>
      <c r="Y78" s="163">
        <f t="shared" si="24"/>
        <v>79.4</v>
      </c>
      <c r="Z78" s="163">
        <f t="shared" si="24"/>
        <v>52</v>
      </c>
      <c r="AA78" s="163">
        <f t="shared" si="24"/>
        <v>1797.6999999999998</v>
      </c>
      <c r="AB78" s="163">
        <f t="shared" si="24"/>
        <v>1153.7</v>
      </c>
      <c r="AC78" s="163">
        <f t="shared" si="24"/>
        <v>302.9</v>
      </c>
      <c r="AD78" s="163">
        <f t="shared" si="24"/>
        <v>185.1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v>8577.3</v>
      </c>
      <c r="C81" s="11">
        <v>4351.4</v>
      </c>
      <c r="D81" s="11">
        <v>0</v>
      </c>
      <c r="E81" s="142">
        <v>0</v>
      </c>
      <c r="F81" s="149">
        <v>112.5</v>
      </c>
      <c r="G81" s="11">
        <v>0</v>
      </c>
      <c r="H81" s="11">
        <v>0</v>
      </c>
      <c r="I81" s="11">
        <v>0</v>
      </c>
      <c r="J81" s="149">
        <v>0</v>
      </c>
      <c r="K81" s="11">
        <v>24.9</v>
      </c>
      <c r="L81" s="11">
        <v>0</v>
      </c>
      <c r="M81" s="142">
        <v>0</v>
      </c>
      <c r="N81" s="11">
        <v>22.9</v>
      </c>
      <c r="O81" s="11">
        <v>0</v>
      </c>
      <c r="P81" s="11">
        <v>0</v>
      </c>
      <c r="Q81" s="11">
        <v>0</v>
      </c>
      <c r="R81" s="124" t="s">
        <v>165</v>
      </c>
      <c r="S81" s="11">
        <v>1715.1</v>
      </c>
      <c r="T81" s="11">
        <v>1999.5</v>
      </c>
      <c r="U81" s="11">
        <v>169.8</v>
      </c>
      <c r="V81" s="142">
        <v>239.6</v>
      </c>
      <c r="W81" s="11">
        <v>454.1</v>
      </c>
      <c r="X81" s="11">
        <v>288.9</v>
      </c>
      <c r="Y81" s="11">
        <v>0</v>
      </c>
      <c r="Z81" s="142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4" t="s">
        <v>166</v>
      </c>
      <c r="B82" s="11">
        <v>754.8</v>
      </c>
      <c r="C82" s="11">
        <v>3737.8</v>
      </c>
      <c r="D82" s="11">
        <v>0</v>
      </c>
      <c r="E82" s="142">
        <v>0</v>
      </c>
      <c r="F82" s="149">
        <v>0</v>
      </c>
      <c r="G82" s="11">
        <v>0</v>
      </c>
      <c r="H82" s="11">
        <v>0</v>
      </c>
      <c r="I82" s="11">
        <v>0</v>
      </c>
      <c r="J82" s="149">
        <v>0</v>
      </c>
      <c r="K82" s="11">
        <v>0</v>
      </c>
      <c r="L82" s="11">
        <v>0</v>
      </c>
      <c r="M82" s="142">
        <v>0</v>
      </c>
      <c r="N82" s="11">
        <v>0</v>
      </c>
      <c r="O82" s="11">
        <v>0</v>
      </c>
      <c r="P82" s="11">
        <v>0</v>
      </c>
      <c r="Q82" s="11">
        <v>0</v>
      </c>
      <c r="R82" s="124" t="s">
        <v>166</v>
      </c>
      <c r="S82" s="11">
        <v>198.1</v>
      </c>
      <c r="T82" s="11">
        <v>43.4</v>
      </c>
      <c r="U82" s="11">
        <v>0</v>
      </c>
      <c r="V82" s="142">
        <v>0</v>
      </c>
      <c r="W82" s="11">
        <v>0</v>
      </c>
      <c r="X82" s="11">
        <v>0</v>
      </c>
      <c r="Y82" s="11">
        <v>0</v>
      </c>
      <c r="Z82" s="142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4" t="s">
        <v>167</v>
      </c>
      <c r="B83" s="11">
        <v>1027.7</v>
      </c>
      <c r="C83" s="11">
        <v>4379.81</v>
      </c>
      <c r="D83" s="11">
        <v>0</v>
      </c>
      <c r="E83" s="142">
        <v>0</v>
      </c>
      <c r="F83" s="149">
        <v>168.5</v>
      </c>
      <c r="G83" s="11">
        <v>754.62</v>
      </c>
      <c r="H83" s="11">
        <v>0</v>
      </c>
      <c r="I83" s="11">
        <v>0</v>
      </c>
      <c r="J83" s="149">
        <v>25.6</v>
      </c>
      <c r="K83" s="11">
        <v>0</v>
      </c>
      <c r="L83" s="11">
        <v>0</v>
      </c>
      <c r="M83" s="142">
        <v>0</v>
      </c>
      <c r="N83" s="11">
        <v>526.1</v>
      </c>
      <c r="O83" s="11">
        <v>699.5</v>
      </c>
      <c r="P83" s="11">
        <v>0</v>
      </c>
      <c r="Q83" s="11">
        <v>0</v>
      </c>
      <c r="R83" s="124" t="s">
        <v>167</v>
      </c>
      <c r="S83" s="11">
        <v>1768</v>
      </c>
      <c r="T83" s="11">
        <v>406.32</v>
      </c>
      <c r="U83" s="11">
        <v>234.3</v>
      </c>
      <c r="V83" s="142">
        <v>277.9</v>
      </c>
      <c r="W83" s="11">
        <v>412.1</v>
      </c>
      <c r="X83" s="11">
        <v>693.5</v>
      </c>
      <c r="Y83" s="11">
        <v>0</v>
      </c>
      <c r="Z83" s="142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ht="12.75">
      <c r="A84" s="124" t="s">
        <v>168</v>
      </c>
      <c r="B84" s="11">
        <v>2103.1</v>
      </c>
      <c r="C84" s="11">
        <v>2076.9</v>
      </c>
      <c r="D84" s="11">
        <v>0</v>
      </c>
      <c r="E84" s="142">
        <v>0</v>
      </c>
      <c r="F84" s="149">
        <v>0</v>
      </c>
      <c r="G84" s="11">
        <v>0</v>
      </c>
      <c r="H84" s="11">
        <v>0</v>
      </c>
      <c r="I84" s="11">
        <v>0</v>
      </c>
      <c r="J84" s="149">
        <v>0</v>
      </c>
      <c r="K84" s="11">
        <v>0</v>
      </c>
      <c r="L84" s="11">
        <v>0</v>
      </c>
      <c r="M84" s="142">
        <v>0</v>
      </c>
      <c r="N84" s="11">
        <v>0</v>
      </c>
      <c r="O84" s="11">
        <v>0</v>
      </c>
      <c r="P84" s="11">
        <v>0</v>
      </c>
      <c r="Q84" s="11">
        <v>0</v>
      </c>
      <c r="R84" s="124" t="s">
        <v>168</v>
      </c>
      <c r="S84" s="11">
        <v>934.6</v>
      </c>
      <c r="T84" s="11">
        <v>563</v>
      </c>
      <c r="U84" s="11">
        <v>0</v>
      </c>
      <c r="V84" s="142">
        <v>0</v>
      </c>
      <c r="W84" s="11">
        <v>68.8</v>
      </c>
      <c r="X84" s="11">
        <v>42.6</v>
      </c>
      <c r="Y84" s="11">
        <v>0</v>
      </c>
      <c r="Z84" s="142">
        <v>0</v>
      </c>
      <c r="AA84" s="11">
        <v>0</v>
      </c>
      <c r="AB84" s="11">
        <v>0</v>
      </c>
      <c r="AC84" s="11">
        <v>0</v>
      </c>
      <c r="AD84" s="11">
        <v>0</v>
      </c>
    </row>
    <row r="85" spans="1:30" s="72" customFormat="1" ht="12.75">
      <c r="A85" s="178" t="s">
        <v>103</v>
      </c>
      <c r="B85" s="163">
        <f aca="true" t="shared" si="25" ref="B85:Q85">SUM(B81:B84)</f>
        <v>12462.9</v>
      </c>
      <c r="C85" s="163">
        <f t="shared" si="25"/>
        <v>14545.91</v>
      </c>
      <c r="D85" s="163">
        <f t="shared" si="25"/>
        <v>0</v>
      </c>
      <c r="E85" s="163">
        <f t="shared" si="25"/>
        <v>0</v>
      </c>
      <c r="F85" s="163">
        <f t="shared" si="25"/>
        <v>281</v>
      </c>
      <c r="G85" s="163">
        <f t="shared" si="25"/>
        <v>754.62</v>
      </c>
      <c r="H85" s="163">
        <f t="shared" si="25"/>
        <v>0</v>
      </c>
      <c r="I85" s="163">
        <f t="shared" si="25"/>
        <v>0</v>
      </c>
      <c r="J85" s="163">
        <f t="shared" si="25"/>
        <v>25.6</v>
      </c>
      <c r="K85" s="163">
        <f t="shared" si="25"/>
        <v>24.9</v>
      </c>
      <c r="L85" s="163">
        <f t="shared" si="25"/>
        <v>0</v>
      </c>
      <c r="M85" s="163">
        <f t="shared" si="25"/>
        <v>0</v>
      </c>
      <c r="N85" s="163">
        <f>SUM(N81:N84)</f>
        <v>549</v>
      </c>
      <c r="O85" s="163">
        <f>SUM(O81:O84)</f>
        <v>699.5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 aca="true" t="shared" si="26" ref="S85:AD85">SUM(S81:S84)</f>
        <v>4615.8</v>
      </c>
      <c r="T85" s="163">
        <f t="shared" si="26"/>
        <v>3012.2200000000003</v>
      </c>
      <c r="U85" s="163">
        <f t="shared" si="26"/>
        <v>404.1</v>
      </c>
      <c r="V85" s="163">
        <f t="shared" si="26"/>
        <v>517.5</v>
      </c>
      <c r="W85" s="163">
        <f t="shared" si="26"/>
        <v>935</v>
      </c>
      <c r="X85" s="163">
        <f t="shared" si="26"/>
        <v>1025</v>
      </c>
      <c r="Y85" s="163">
        <f t="shared" si="26"/>
        <v>0</v>
      </c>
      <c r="Z85" s="163">
        <f t="shared" si="26"/>
        <v>0</v>
      </c>
      <c r="AA85" s="163">
        <f t="shared" si="26"/>
        <v>0</v>
      </c>
      <c r="AB85" s="163">
        <f t="shared" si="26"/>
        <v>0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v>5561.9</v>
      </c>
      <c r="C87" s="11">
        <v>9377.3</v>
      </c>
      <c r="D87" s="11">
        <v>0</v>
      </c>
      <c r="E87" s="142">
        <v>0</v>
      </c>
      <c r="F87" s="149">
        <v>32667.4</v>
      </c>
      <c r="G87" s="11">
        <v>24405.4</v>
      </c>
      <c r="H87" s="11">
        <v>0</v>
      </c>
      <c r="I87" s="11">
        <v>0</v>
      </c>
      <c r="J87" s="149">
        <v>7.7</v>
      </c>
      <c r="K87" s="11">
        <v>12.8</v>
      </c>
      <c r="L87" s="11">
        <v>0</v>
      </c>
      <c r="M87" s="142">
        <v>0</v>
      </c>
      <c r="N87" s="11">
        <v>86.8</v>
      </c>
      <c r="O87" s="11">
        <v>428.5</v>
      </c>
      <c r="P87" s="11">
        <v>0</v>
      </c>
      <c r="Q87" s="11">
        <v>0</v>
      </c>
      <c r="R87" s="124" t="s">
        <v>170</v>
      </c>
      <c r="S87" s="11">
        <v>5488.3</v>
      </c>
      <c r="T87" s="11">
        <v>1607.6</v>
      </c>
      <c r="U87" s="11">
        <v>0</v>
      </c>
      <c r="V87" s="142">
        <v>19.9</v>
      </c>
      <c r="W87" s="11">
        <v>71.4</v>
      </c>
      <c r="X87" s="11">
        <v>60.6</v>
      </c>
      <c r="Y87" s="11">
        <v>0</v>
      </c>
      <c r="Z87" s="142">
        <v>0</v>
      </c>
      <c r="AA87" s="11">
        <v>1955.6</v>
      </c>
      <c r="AB87" s="11">
        <v>124.3</v>
      </c>
      <c r="AC87" s="11">
        <v>0</v>
      </c>
      <c r="AD87" s="11">
        <v>0</v>
      </c>
    </row>
    <row r="88" spans="1:30" ht="12.75">
      <c r="A88" s="124" t="s">
        <v>171</v>
      </c>
      <c r="B88" s="11">
        <v>9488.5</v>
      </c>
      <c r="C88" s="11">
        <v>34123.6</v>
      </c>
      <c r="D88" s="11">
        <v>38.8</v>
      </c>
      <c r="E88" s="142">
        <v>17.6</v>
      </c>
      <c r="F88" s="149">
        <v>44944</v>
      </c>
      <c r="G88" s="11">
        <v>56646.4</v>
      </c>
      <c r="H88" s="11">
        <v>516.6</v>
      </c>
      <c r="I88" s="11">
        <v>717.2</v>
      </c>
      <c r="J88" s="149">
        <v>33.9</v>
      </c>
      <c r="K88" s="11">
        <v>132.3</v>
      </c>
      <c r="L88" s="11">
        <v>0</v>
      </c>
      <c r="M88" s="142">
        <v>0</v>
      </c>
      <c r="N88" s="11">
        <v>7.2</v>
      </c>
      <c r="O88" s="11">
        <v>705.9</v>
      </c>
      <c r="P88" s="11">
        <v>0</v>
      </c>
      <c r="Q88" s="11">
        <v>0</v>
      </c>
      <c r="R88" s="124" t="s">
        <v>171</v>
      </c>
      <c r="S88" s="11">
        <v>4034.8</v>
      </c>
      <c r="T88" s="11">
        <v>2502.6</v>
      </c>
      <c r="U88" s="11">
        <v>477.6</v>
      </c>
      <c r="V88" s="142">
        <v>106.4</v>
      </c>
      <c r="W88" s="11">
        <v>68.2</v>
      </c>
      <c r="X88" s="11">
        <v>23.1</v>
      </c>
      <c r="Y88" s="11">
        <v>0</v>
      </c>
      <c r="Z88" s="142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4" t="s">
        <v>172</v>
      </c>
      <c r="B89" s="11">
        <v>19099.6</v>
      </c>
      <c r="C89" s="11">
        <v>17295.5</v>
      </c>
      <c r="D89" s="11">
        <v>0</v>
      </c>
      <c r="E89" s="142">
        <v>0</v>
      </c>
      <c r="F89" s="149">
        <v>21370.2</v>
      </c>
      <c r="G89" s="11">
        <v>22622.7</v>
      </c>
      <c r="H89" s="11">
        <v>0</v>
      </c>
      <c r="I89" s="11">
        <v>0</v>
      </c>
      <c r="J89" s="149">
        <v>0</v>
      </c>
      <c r="K89" s="11">
        <v>0</v>
      </c>
      <c r="L89" s="11">
        <v>0</v>
      </c>
      <c r="M89" s="142">
        <v>0</v>
      </c>
      <c r="N89" s="11">
        <v>0</v>
      </c>
      <c r="O89" s="11">
        <v>69.9</v>
      </c>
      <c r="P89" s="11">
        <v>0</v>
      </c>
      <c r="Q89" s="11">
        <v>0</v>
      </c>
      <c r="R89" s="124" t="s">
        <v>172</v>
      </c>
      <c r="S89" s="11">
        <v>1083.9</v>
      </c>
      <c r="T89" s="11">
        <v>524</v>
      </c>
      <c r="U89" s="11">
        <v>79.8</v>
      </c>
      <c r="V89" s="142">
        <v>0</v>
      </c>
      <c r="W89" s="11">
        <v>166.6</v>
      </c>
      <c r="X89" s="11">
        <v>75</v>
      </c>
      <c r="Y89" s="11">
        <v>0</v>
      </c>
      <c r="Z89" s="142">
        <v>0</v>
      </c>
      <c r="AA89" s="11">
        <v>4.5</v>
      </c>
      <c r="AB89" s="11">
        <v>30.5</v>
      </c>
      <c r="AC89" s="11">
        <v>0</v>
      </c>
      <c r="AD89" s="11">
        <v>0</v>
      </c>
    </row>
    <row r="90" spans="1:30" ht="12.75">
      <c r="A90" s="124" t="s">
        <v>173</v>
      </c>
      <c r="B90" s="11">
        <v>56551.7</v>
      </c>
      <c r="C90" s="11">
        <v>44082.1</v>
      </c>
      <c r="D90" s="11">
        <v>0</v>
      </c>
      <c r="E90" s="142">
        <v>0</v>
      </c>
      <c r="F90" s="149">
        <v>49475.1</v>
      </c>
      <c r="G90" s="11">
        <v>52636.8</v>
      </c>
      <c r="H90" s="11">
        <v>0</v>
      </c>
      <c r="I90" s="11">
        <v>0</v>
      </c>
      <c r="J90" s="149">
        <v>0</v>
      </c>
      <c r="K90" s="11">
        <v>0</v>
      </c>
      <c r="L90" s="11">
        <v>0</v>
      </c>
      <c r="M90" s="142">
        <v>0</v>
      </c>
      <c r="N90" s="11">
        <v>0</v>
      </c>
      <c r="O90" s="11">
        <v>0</v>
      </c>
      <c r="P90" s="11">
        <v>0</v>
      </c>
      <c r="Q90" s="11">
        <v>0</v>
      </c>
      <c r="R90" s="124" t="s">
        <v>173</v>
      </c>
      <c r="S90" s="11">
        <v>881.4</v>
      </c>
      <c r="T90" s="11">
        <v>545.5</v>
      </c>
      <c r="U90" s="11">
        <v>0</v>
      </c>
      <c r="V90" s="142">
        <v>0</v>
      </c>
      <c r="W90" s="11">
        <v>122.4</v>
      </c>
      <c r="X90" s="11">
        <v>35.3</v>
      </c>
      <c r="Y90" s="11">
        <v>0</v>
      </c>
      <c r="Z90" s="142">
        <v>0</v>
      </c>
      <c r="AA90" s="11">
        <v>2991.8</v>
      </c>
      <c r="AB90" s="11">
        <v>2414.4</v>
      </c>
      <c r="AC90" s="11">
        <v>0</v>
      </c>
      <c r="AD90" s="11">
        <v>0</v>
      </c>
    </row>
    <row r="91" spans="1:38" s="72" customFormat="1" ht="12.75">
      <c r="A91" s="178" t="s">
        <v>103</v>
      </c>
      <c r="B91" s="163">
        <f aca="true" t="shared" si="27" ref="B91:Q91">SUM(B87:B90)</f>
        <v>90701.7</v>
      </c>
      <c r="C91" s="163">
        <f t="shared" si="27"/>
        <v>104878.5</v>
      </c>
      <c r="D91" s="163">
        <f t="shared" si="27"/>
        <v>38.8</v>
      </c>
      <c r="E91" s="163">
        <f t="shared" si="27"/>
        <v>17.6</v>
      </c>
      <c r="F91" s="163">
        <f t="shared" si="27"/>
        <v>148456.69999999998</v>
      </c>
      <c r="G91" s="163">
        <f t="shared" si="27"/>
        <v>156311.3</v>
      </c>
      <c r="H91" s="163">
        <f t="shared" si="27"/>
        <v>516.6</v>
      </c>
      <c r="I91" s="163">
        <f t="shared" si="27"/>
        <v>717.2</v>
      </c>
      <c r="J91" s="163">
        <f t="shared" si="27"/>
        <v>41.6</v>
      </c>
      <c r="K91" s="163">
        <f t="shared" si="27"/>
        <v>145.10000000000002</v>
      </c>
      <c r="L91" s="163">
        <f t="shared" si="27"/>
        <v>0</v>
      </c>
      <c r="M91" s="163">
        <f t="shared" si="27"/>
        <v>0</v>
      </c>
      <c r="N91" s="163">
        <f>SUM(N87:N90)</f>
        <v>94</v>
      </c>
      <c r="O91" s="163">
        <f>SUM(O87:O90)</f>
        <v>1204.3000000000002</v>
      </c>
      <c r="P91" s="163">
        <f t="shared" si="27"/>
        <v>0</v>
      </c>
      <c r="Q91" s="163">
        <f t="shared" si="27"/>
        <v>0</v>
      </c>
      <c r="R91" s="178" t="s">
        <v>103</v>
      </c>
      <c r="S91" s="163">
        <f aca="true" t="shared" si="28" ref="S91:AD91">SUM(S87:S90)</f>
        <v>11488.4</v>
      </c>
      <c r="T91" s="163">
        <f t="shared" si="28"/>
        <v>5179.7</v>
      </c>
      <c r="U91" s="163">
        <f t="shared" si="28"/>
        <v>557.4</v>
      </c>
      <c r="V91" s="163">
        <f t="shared" si="28"/>
        <v>126.30000000000001</v>
      </c>
      <c r="W91" s="163">
        <f t="shared" si="28"/>
        <v>428.6</v>
      </c>
      <c r="X91" s="163">
        <f t="shared" si="28"/>
        <v>194</v>
      </c>
      <c r="Y91" s="163">
        <f t="shared" si="28"/>
        <v>0</v>
      </c>
      <c r="Z91" s="163">
        <f t="shared" si="28"/>
        <v>0</v>
      </c>
      <c r="AA91" s="163">
        <f t="shared" si="28"/>
        <v>4951.9</v>
      </c>
      <c r="AB91" s="163">
        <f t="shared" si="28"/>
        <v>2569.2000000000003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v>1480</v>
      </c>
      <c r="C93" s="11">
        <v>840</v>
      </c>
      <c r="D93" s="11">
        <v>0</v>
      </c>
      <c r="E93" s="142">
        <v>0</v>
      </c>
      <c r="F93" s="149">
        <v>6147.3</v>
      </c>
      <c r="G93" s="11">
        <v>4567.2</v>
      </c>
      <c r="H93" s="11">
        <v>0</v>
      </c>
      <c r="I93" s="11">
        <v>0</v>
      </c>
      <c r="J93" s="149">
        <v>107.8</v>
      </c>
      <c r="K93" s="11">
        <v>115.4</v>
      </c>
      <c r="L93" s="11">
        <v>0</v>
      </c>
      <c r="M93" s="142">
        <v>0</v>
      </c>
      <c r="N93" s="11">
        <v>0</v>
      </c>
      <c r="O93" s="11">
        <v>0</v>
      </c>
      <c r="P93" s="11">
        <v>0</v>
      </c>
      <c r="Q93" s="11">
        <v>0</v>
      </c>
      <c r="R93" s="124" t="s">
        <v>175</v>
      </c>
      <c r="S93" s="11">
        <v>56.8</v>
      </c>
      <c r="T93" s="11">
        <v>16.3</v>
      </c>
      <c r="U93" s="11">
        <v>0</v>
      </c>
      <c r="V93" s="142">
        <v>0</v>
      </c>
      <c r="W93" s="11">
        <v>0</v>
      </c>
      <c r="X93" s="11">
        <v>12.9</v>
      </c>
      <c r="Y93" s="11">
        <v>0</v>
      </c>
      <c r="Z93" s="142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ht="12.75">
      <c r="A94" s="124" t="s">
        <v>176</v>
      </c>
      <c r="B94" s="11">
        <v>703.5</v>
      </c>
      <c r="C94" s="11">
        <v>505.3</v>
      </c>
      <c r="D94" s="11">
        <v>0</v>
      </c>
      <c r="E94" s="142">
        <v>0</v>
      </c>
      <c r="F94" s="149">
        <v>3161.2</v>
      </c>
      <c r="G94" s="11">
        <v>2196.5</v>
      </c>
      <c r="H94" s="11">
        <v>0</v>
      </c>
      <c r="I94" s="11">
        <v>0</v>
      </c>
      <c r="J94" s="149">
        <v>0</v>
      </c>
      <c r="K94" s="11">
        <v>2</v>
      </c>
      <c r="L94" s="11">
        <v>0</v>
      </c>
      <c r="M94" s="142">
        <v>0</v>
      </c>
      <c r="N94" s="11">
        <v>0</v>
      </c>
      <c r="O94" s="11">
        <v>0</v>
      </c>
      <c r="P94" s="11">
        <v>0</v>
      </c>
      <c r="Q94" s="11">
        <v>0</v>
      </c>
      <c r="R94" s="124" t="s">
        <v>176</v>
      </c>
      <c r="S94" s="11">
        <v>0</v>
      </c>
      <c r="T94" s="11">
        <v>0</v>
      </c>
      <c r="U94" s="11">
        <v>0</v>
      </c>
      <c r="V94" s="142">
        <v>0</v>
      </c>
      <c r="W94" s="11">
        <v>0</v>
      </c>
      <c r="X94" s="11">
        <v>0</v>
      </c>
      <c r="Y94" s="11">
        <v>0</v>
      </c>
      <c r="Z94" s="142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4" t="s">
        <v>177</v>
      </c>
      <c r="B95" s="11">
        <v>5737.4</v>
      </c>
      <c r="C95" s="11">
        <v>5629.1</v>
      </c>
      <c r="D95" s="11">
        <v>5609.1</v>
      </c>
      <c r="E95" s="142">
        <v>5609.1</v>
      </c>
      <c r="F95" s="149">
        <v>340.5</v>
      </c>
      <c r="G95" s="11">
        <v>2000.7</v>
      </c>
      <c r="H95" s="11">
        <v>0</v>
      </c>
      <c r="I95" s="11">
        <v>0</v>
      </c>
      <c r="J95" s="149">
        <v>1425.9</v>
      </c>
      <c r="K95" s="11">
        <v>1099.9</v>
      </c>
      <c r="L95" s="11">
        <v>325.5</v>
      </c>
      <c r="M95" s="142">
        <v>325.5</v>
      </c>
      <c r="N95" s="11">
        <v>0</v>
      </c>
      <c r="O95" s="11">
        <v>0</v>
      </c>
      <c r="P95" s="11">
        <v>0</v>
      </c>
      <c r="Q95" s="11">
        <v>0</v>
      </c>
      <c r="R95" s="124" t="s">
        <v>177</v>
      </c>
      <c r="S95" s="11">
        <v>0</v>
      </c>
      <c r="T95" s="11">
        <v>0</v>
      </c>
      <c r="U95" s="11">
        <v>0</v>
      </c>
      <c r="V95" s="142">
        <v>0</v>
      </c>
      <c r="W95" s="11">
        <v>0</v>
      </c>
      <c r="X95" s="11">
        <v>0</v>
      </c>
      <c r="Y95" s="11">
        <v>0</v>
      </c>
      <c r="Z95" s="142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4" t="s">
        <v>178</v>
      </c>
      <c r="B96" s="11">
        <v>1469.9</v>
      </c>
      <c r="C96" s="11">
        <v>1623.1</v>
      </c>
      <c r="D96" s="11">
        <v>14.9</v>
      </c>
      <c r="E96" s="142">
        <v>3.4</v>
      </c>
      <c r="F96" s="149">
        <v>23826.9</v>
      </c>
      <c r="G96" s="11">
        <v>23462.2</v>
      </c>
      <c r="H96" s="11">
        <v>12</v>
      </c>
      <c r="I96" s="11">
        <v>36.7</v>
      </c>
      <c r="J96" s="149">
        <v>7791.3</v>
      </c>
      <c r="K96" s="11">
        <v>8192.4</v>
      </c>
      <c r="L96" s="11">
        <v>1153</v>
      </c>
      <c r="M96" s="142">
        <v>779.9</v>
      </c>
      <c r="N96" s="11">
        <v>0</v>
      </c>
      <c r="O96" s="11">
        <v>0</v>
      </c>
      <c r="P96" s="11">
        <v>0</v>
      </c>
      <c r="Q96" s="11">
        <v>0</v>
      </c>
      <c r="R96" s="124" t="s">
        <v>178</v>
      </c>
      <c r="S96" s="11">
        <v>716.6</v>
      </c>
      <c r="T96" s="11">
        <v>218</v>
      </c>
      <c r="U96" s="11">
        <v>659.5</v>
      </c>
      <c r="V96" s="142">
        <v>207.3</v>
      </c>
      <c r="W96" s="11">
        <v>572.8</v>
      </c>
      <c r="X96" s="11">
        <v>422.3</v>
      </c>
      <c r="Y96" s="11">
        <v>50.2</v>
      </c>
      <c r="Z96" s="142">
        <v>19.9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4" t="s">
        <v>179</v>
      </c>
      <c r="B97" s="11">
        <v>1607.5</v>
      </c>
      <c r="C97" s="11">
        <v>0</v>
      </c>
      <c r="D97" s="11">
        <v>1357.5</v>
      </c>
      <c r="E97" s="142">
        <v>0</v>
      </c>
      <c r="F97" s="149">
        <v>2904.8</v>
      </c>
      <c r="G97" s="11">
        <v>4054</v>
      </c>
      <c r="H97" s="11">
        <v>186.4</v>
      </c>
      <c r="I97" s="11">
        <v>121.1</v>
      </c>
      <c r="J97" s="149">
        <v>29.2</v>
      </c>
      <c r="K97" s="11">
        <v>0</v>
      </c>
      <c r="L97" s="11">
        <v>28.3</v>
      </c>
      <c r="M97" s="142">
        <v>0</v>
      </c>
      <c r="N97" s="11">
        <v>0</v>
      </c>
      <c r="O97" s="11">
        <v>0</v>
      </c>
      <c r="P97" s="11">
        <v>0</v>
      </c>
      <c r="Q97" s="11">
        <v>0</v>
      </c>
      <c r="R97" s="124" t="s">
        <v>179</v>
      </c>
      <c r="S97" s="11">
        <v>0</v>
      </c>
      <c r="T97" s="11">
        <v>0</v>
      </c>
      <c r="U97" s="11">
        <v>0</v>
      </c>
      <c r="V97" s="142">
        <v>0</v>
      </c>
      <c r="W97" s="11">
        <v>2.2</v>
      </c>
      <c r="X97" s="11">
        <v>0.1</v>
      </c>
      <c r="Y97" s="11">
        <v>0</v>
      </c>
      <c r="Z97" s="142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2" customFormat="1" ht="12.75">
      <c r="A98" s="178" t="s">
        <v>103</v>
      </c>
      <c r="B98" s="163">
        <f aca="true" t="shared" si="29" ref="B98:Q98">SUM(B93:B97)</f>
        <v>10998.3</v>
      </c>
      <c r="C98" s="163">
        <f t="shared" si="29"/>
        <v>8597.5</v>
      </c>
      <c r="D98" s="163">
        <f t="shared" si="29"/>
        <v>6981.5</v>
      </c>
      <c r="E98" s="163">
        <f t="shared" si="29"/>
        <v>5612.5</v>
      </c>
      <c r="F98" s="163">
        <f t="shared" si="29"/>
        <v>36380.700000000004</v>
      </c>
      <c r="G98" s="163">
        <f t="shared" si="29"/>
        <v>36280.6</v>
      </c>
      <c r="H98" s="163">
        <f t="shared" si="29"/>
        <v>198.4</v>
      </c>
      <c r="I98" s="163">
        <f t="shared" si="29"/>
        <v>157.8</v>
      </c>
      <c r="J98" s="163">
        <f t="shared" si="29"/>
        <v>9354.2</v>
      </c>
      <c r="K98" s="163">
        <f t="shared" si="29"/>
        <v>9409.7</v>
      </c>
      <c r="L98" s="163">
        <f t="shared" si="29"/>
        <v>1506.8</v>
      </c>
      <c r="M98" s="163">
        <f t="shared" si="29"/>
        <v>1105.4</v>
      </c>
      <c r="N98" s="163">
        <f>SUM(N93:N97)</f>
        <v>0</v>
      </c>
      <c r="O98" s="163">
        <f>SUM(O93:O97)</f>
        <v>0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 aca="true" t="shared" si="30" ref="S98:AD98">SUM(S93:S97)</f>
        <v>773.4</v>
      </c>
      <c r="T98" s="163">
        <f t="shared" si="30"/>
        <v>234.3</v>
      </c>
      <c r="U98" s="163">
        <f t="shared" si="30"/>
        <v>659.5</v>
      </c>
      <c r="V98" s="163">
        <f t="shared" si="30"/>
        <v>207.3</v>
      </c>
      <c r="W98" s="163">
        <f t="shared" si="30"/>
        <v>575</v>
      </c>
      <c r="X98" s="163">
        <f t="shared" si="30"/>
        <v>435.3</v>
      </c>
      <c r="Y98" s="163">
        <f t="shared" si="30"/>
        <v>50.2</v>
      </c>
      <c r="Z98" s="163">
        <f t="shared" si="30"/>
        <v>19.9</v>
      </c>
      <c r="AA98" s="163">
        <f t="shared" si="30"/>
        <v>0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v>11</v>
      </c>
      <c r="C100" s="11">
        <v>1006.9</v>
      </c>
      <c r="D100" s="11">
        <v>0</v>
      </c>
      <c r="E100" s="142">
        <v>0</v>
      </c>
      <c r="F100" s="149">
        <v>2385.1</v>
      </c>
      <c r="G100" s="11">
        <v>3859.7</v>
      </c>
      <c r="H100" s="11">
        <v>55.7</v>
      </c>
      <c r="I100" s="11">
        <v>57.7</v>
      </c>
      <c r="J100" s="149">
        <v>662.9</v>
      </c>
      <c r="K100" s="11">
        <v>287.3</v>
      </c>
      <c r="L100" s="11">
        <v>250.8</v>
      </c>
      <c r="M100" s="142">
        <v>0</v>
      </c>
      <c r="N100" s="11">
        <v>0</v>
      </c>
      <c r="O100" s="11">
        <v>0</v>
      </c>
      <c r="P100" s="11">
        <v>0</v>
      </c>
      <c r="Q100" s="11">
        <v>0</v>
      </c>
      <c r="R100" s="124" t="s">
        <v>181</v>
      </c>
      <c r="S100" s="11">
        <v>44.3</v>
      </c>
      <c r="T100" s="11">
        <v>15.8</v>
      </c>
      <c r="U100" s="11">
        <v>0</v>
      </c>
      <c r="V100" s="142">
        <v>0</v>
      </c>
      <c r="W100" s="11">
        <v>10.2</v>
      </c>
      <c r="X100" s="11">
        <v>0</v>
      </c>
      <c r="Y100" s="11">
        <v>0</v>
      </c>
      <c r="Z100" s="142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4" t="s">
        <v>182</v>
      </c>
      <c r="B101" s="11">
        <v>404.1</v>
      </c>
      <c r="C101" s="11">
        <v>729.16</v>
      </c>
      <c r="D101" s="11">
        <v>120.8</v>
      </c>
      <c r="E101" s="142">
        <v>348.16</v>
      </c>
      <c r="F101" s="149">
        <v>378.1</v>
      </c>
      <c r="G101" s="11">
        <v>194.9</v>
      </c>
      <c r="H101" s="11">
        <v>0</v>
      </c>
      <c r="I101" s="11">
        <v>0</v>
      </c>
      <c r="J101" s="149">
        <v>325.6</v>
      </c>
      <c r="K101" s="11">
        <v>62.74</v>
      </c>
      <c r="L101" s="11">
        <v>130.8</v>
      </c>
      <c r="M101" s="142">
        <v>55.74</v>
      </c>
      <c r="N101" s="11">
        <v>7.7</v>
      </c>
      <c r="O101" s="11">
        <v>7.7</v>
      </c>
      <c r="P101" s="11">
        <v>0</v>
      </c>
      <c r="Q101" s="11">
        <v>0</v>
      </c>
      <c r="R101" s="124" t="s">
        <v>182</v>
      </c>
      <c r="S101" s="11">
        <v>144.7</v>
      </c>
      <c r="T101" s="11">
        <v>229.63</v>
      </c>
      <c r="U101" s="11">
        <v>0</v>
      </c>
      <c r="V101" s="142">
        <v>42.23</v>
      </c>
      <c r="W101" s="11">
        <v>7.2</v>
      </c>
      <c r="X101" s="11">
        <v>84.84</v>
      </c>
      <c r="Y101" s="11">
        <v>0</v>
      </c>
      <c r="Z101" s="142">
        <v>77.72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67" t="s">
        <v>183</v>
      </c>
      <c r="B102" s="11">
        <v>11881</v>
      </c>
      <c r="C102" s="11">
        <v>1949.22</v>
      </c>
      <c r="D102" s="11">
        <v>0</v>
      </c>
      <c r="E102" s="142">
        <v>0</v>
      </c>
      <c r="F102" s="149">
        <v>44142.7</v>
      </c>
      <c r="G102" s="11">
        <v>35986.03</v>
      </c>
      <c r="H102" s="11">
        <v>0</v>
      </c>
      <c r="I102" s="11">
        <v>0</v>
      </c>
      <c r="J102" s="149">
        <v>7149.9</v>
      </c>
      <c r="K102" s="11">
        <v>5725.2</v>
      </c>
      <c r="L102" s="11">
        <v>0</v>
      </c>
      <c r="M102" s="142">
        <v>0</v>
      </c>
      <c r="N102" s="11">
        <v>0</v>
      </c>
      <c r="O102" s="11">
        <v>0</v>
      </c>
      <c r="P102" s="11">
        <v>0</v>
      </c>
      <c r="Q102" s="11">
        <v>0</v>
      </c>
      <c r="R102" s="167" t="s">
        <v>183</v>
      </c>
      <c r="S102" s="11">
        <v>352.9</v>
      </c>
      <c r="T102" s="11">
        <v>418.4</v>
      </c>
      <c r="U102" s="11">
        <v>0</v>
      </c>
      <c r="V102" s="142">
        <v>0</v>
      </c>
      <c r="W102" s="11">
        <v>129.1</v>
      </c>
      <c r="X102" s="11">
        <v>23.2</v>
      </c>
      <c r="Y102" s="11">
        <v>0</v>
      </c>
      <c r="Z102" s="142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67" t="s">
        <v>184</v>
      </c>
      <c r="B103" s="11">
        <v>5271.9</v>
      </c>
      <c r="C103" s="11">
        <v>3552.33</v>
      </c>
      <c r="D103" s="11">
        <v>0</v>
      </c>
      <c r="E103" s="142">
        <v>0</v>
      </c>
      <c r="F103" s="149">
        <v>49807.8</v>
      </c>
      <c r="G103" s="11">
        <v>50665.28</v>
      </c>
      <c r="H103" s="11">
        <v>2.9</v>
      </c>
      <c r="I103" s="11">
        <v>0</v>
      </c>
      <c r="J103" s="149">
        <v>9625.8</v>
      </c>
      <c r="K103" s="11">
        <v>6872.74</v>
      </c>
      <c r="L103" s="11">
        <v>0</v>
      </c>
      <c r="M103" s="142">
        <v>0</v>
      </c>
      <c r="N103" s="11">
        <v>0</v>
      </c>
      <c r="O103" s="11">
        <v>24.5</v>
      </c>
      <c r="P103" s="11">
        <v>0</v>
      </c>
      <c r="Q103" s="11">
        <v>0</v>
      </c>
      <c r="R103" s="167" t="s">
        <v>184</v>
      </c>
      <c r="S103" s="11">
        <v>365.4</v>
      </c>
      <c r="T103" s="11">
        <v>119.49</v>
      </c>
      <c r="U103" s="11">
        <v>0</v>
      </c>
      <c r="V103" s="142">
        <v>0</v>
      </c>
      <c r="W103" s="11">
        <v>488</v>
      </c>
      <c r="X103" s="11">
        <v>117.11</v>
      </c>
      <c r="Y103" s="11">
        <v>0</v>
      </c>
      <c r="Z103" s="142">
        <v>0</v>
      </c>
      <c r="AA103" s="11">
        <v>17.5</v>
      </c>
      <c r="AB103" s="11">
        <v>32.4</v>
      </c>
      <c r="AC103" s="11">
        <v>0</v>
      </c>
      <c r="AD103" s="11">
        <v>0</v>
      </c>
    </row>
    <row r="104" spans="1:30" ht="12.75">
      <c r="A104" s="167" t="s">
        <v>185</v>
      </c>
      <c r="B104" s="11">
        <v>367.4</v>
      </c>
      <c r="C104" s="11">
        <v>507.4</v>
      </c>
      <c r="D104" s="11">
        <v>0</v>
      </c>
      <c r="E104" s="142">
        <v>0</v>
      </c>
      <c r="F104" s="149">
        <v>922.1</v>
      </c>
      <c r="G104" s="11">
        <v>1361.8</v>
      </c>
      <c r="H104" s="11">
        <v>0</v>
      </c>
      <c r="I104" s="11">
        <v>0</v>
      </c>
      <c r="J104" s="149">
        <v>0</v>
      </c>
      <c r="K104" s="11">
        <v>0</v>
      </c>
      <c r="L104" s="11">
        <v>0</v>
      </c>
      <c r="M104" s="142">
        <v>0</v>
      </c>
      <c r="N104" s="11">
        <v>0</v>
      </c>
      <c r="O104" s="11">
        <v>0</v>
      </c>
      <c r="P104" s="11">
        <v>0</v>
      </c>
      <c r="Q104" s="11">
        <v>0</v>
      </c>
      <c r="R104" s="167" t="s">
        <v>185</v>
      </c>
      <c r="S104" s="11">
        <v>1.2</v>
      </c>
      <c r="T104" s="11">
        <v>0</v>
      </c>
      <c r="U104" s="11">
        <v>0</v>
      </c>
      <c r="V104" s="142">
        <v>0</v>
      </c>
      <c r="W104" s="11">
        <v>21.4</v>
      </c>
      <c r="X104" s="11">
        <v>0</v>
      </c>
      <c r="Y104" s="11">
        <v>0</v>
      </c>
      <c r="Z104" s="142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67" t="s">
        <v>186</v>
      </c>
      <c r="B105" s="11">
        <v>613.1</v>
      </c>
      <c r="C105" s="11">
        <v>213.5</v>
      </c>
      <c r="D105" s="11">
        <v>0</v>
      </c>
      <c r="E105" s="142">
        <v>0</v>
      </c>
      <c r="F105" s="149">
        <v>116.4</v>
      </c>
      <c r="G105" s="11">
        <v>1157.6</v>
      </c>
      <c r="H105" s="11">
        <v>0</v>
      </c>
      <c r="I105" s="11">
        <v>0</v>
      </c>
      <c r="J105" s="149">
        <v>99.4</v>
      </c>
      <c r="K105" s="11">
        <v>21.19</v>
      </c>
      <c r="L105" s="11">
        <v>0</v>
      </c>
      <c r="M105" s="142">
        <v>0</v>
      </c>
      <c r="N105" s="11">
        <v>0</v>
      </c>
      <c r="O105" s="11">
        <v>5.63</v>
      </c>
      <c r="P105" s="11">
        <v>0</v>
      </c>
      <c r="Q105" s="11">
        <v>0</v>
      </c>
      <c r="R105" s="167" t="s">
        <v>186</v>
      </c>
      <c r="S105" s="11">
        <v>0</v>
      </c>
      <c r="T105" s="11">
        <v>0</v>
      </c>
      <c r="U105" s="11">
        <v>0</v>
      </c>
      <c r="V105" s="142">
        <v>0</v>
      </c>
      <c r="W105" s="11">
        <v>0</v>
      </c>
      <c r="X105" s="11">
        <v>0</v>
      </c>
      <c r="Y105" s="11">
        <v>0</v>
      </c>
      <c r="Z105" s="142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67" t="s">
        <v>187</v>
      </c>
      <c r="B106" s="11">
        <v>1388.5</v>
      </c>
      <c r="C106" s="11">
        <v>2188.38</v>
      </c>
      <c r="D106" s="11">
        <v>0</v>
      </c>
      <c r="E106" s="142">
        <v>0</v>
      </c>
      <c r="F106" s="149">
        <v>14311.7</v>
      </c>
      <c r="G106" s="11">
        <v>6905.53</v>
      </c>
      <c r="H106" s="11">
        <v>0</v>
      </c>
      <c r="I106" s="11">
        <v>0</v>
      </c>
      <c r="J106" s="149">
        <v>2363.2</v>
      </c>
      <c r="K106" s="11">
        <v>2229.6</v>
      </c>
      <c r="L106" s="11">
        <v>0</v>
      </c>
      <c r="M106" s="142">
        <v>0</v>
      </c>
      <c r="N106" s="11">
        <v>204.7</v>
      </c>
      <c r="O106" s="11">
        <v>464.9</v>
      </c>
      <c r="P106" s="11">
        <v>0</v>
      </c>
      <c r="Q106" s="11">
        <v>0</v>
      </c>
      <c r="R106" s="167" t="s">
        <v>187</v>
      </c>
      <c r="S106" s="11">
        <v>69.6</v>
      </c>
      <c r="T106" s="11">
        <v>31.6</v>
      </c>
      <c r="U106" s="11">
        <v>0</v>
      </c>
      <c r="V106" s="142">
        <v>0</v>
      </c>
      <c r="W106" s="11">
        <v>219.9</v>
      </c>
      <c r="X106" s="11">
        <v>104.96</v>
      </c>
      <c r="Y106" s="11">
        <v>0</v>
      </c>
      <c r="Z106" s="142">
        <v>0</v>
      </c>
      <c r="AA106" s="11">
        <v>9.8</v>
      </c>
      <c r="AB106" s="11">
        <v>9.8</v>
      </c>
      <c r="AC106" s="11">
        <v>0</v>
      </c>
      <c r="AD106" s="11">
        <v>0</v>
      </c>
    </row>
    <row r="107" spans="1:30" ht="12.75">
      <c r="A107" s="167" t="s">
        <v>188</v>
      </c>
      <c r="B107" s="11">
        <v>2946.1</v>
      </c>
      <c r="C107" s="11">
        <v>1892.9</v>
      </c>
      <c r="D107" s="11">
        <v>1690.5</v>
      </c>
      <c r="E107" s="142">
        <v>904.9</v>
      </c>
      <c r="F107" s="149">
        <v>19499.6</v>
      </c>
      <c r="G107" s="11">
        <v>21191.2</v>
      </c>
      <c r="H107" s="11">
        <v>440.5</v>
      </c>
      <c r="I107" s="11">
        <v>665.7</v>
      </c>
      <c r="J107" s="149">
        <v>2887.6</v>
      </c>
      <c r="K107" s="11">
        <v>4168.4</v>
      </c>
      <c r="L107" s="11">
        <v>67.7</v>
      </c>
      <c r="M107" s="142">
        <v>327.2</v>
      </c>
      <c r="N107" s="11">
        <v>12.5</v>
      </c>
      <c r="O107" s="11">
        <v>0</v>
      </c>
      <c r="P107" s="11">
        <v>4.5</v>
      </c>
      <c r="Q107" s="11">
        <v>0</v>
      </c>
      <c r="R107" s="167" t="s">
        <v>188</v>
      </c>
      <c r="S107" s="11">
        <v>822.6</v>
      </c>
      <c r="T107" s="11">
        <v>467.2</v>
      </c>
      <c r="U107" s="11">
        <v>567.6</v>
      </c>
      <c r="V107" s="142">
        <v>417.4</v>
      </c>
      <c r="W107" s="11">
        <v>145.5</v>
      </c>
      <c r="X107" s="11">
        <v>348.3</v>
      </c>
      <c r="Y107" s="11">
        <v>0</v>
      </c>
      <c r="Z107" s="142">
        <v>0</v>
      </c>
      <c r="AA107" s="11">
        <v>2.5</v>
      </c>
      <c r="AB107" s="11">
        <v>30.5</v>
      </c>
      <c r="AC107" s="11">
        <v>0</v>
      </c>
      <c r="AD107" s="11">
        <v>30.5</v>
      </c>
    </row>
    <row r="108" spans="1:30" s="72" customFormat="1" ht="12.75">
      <c r="A108" s="179" t="s">
        <v>103</v>
      </c>
      <c r="B108" s="163">
        <f aca="true" t="shared" si="31" ref="B108:Q108">SUM(B100:B107)</f>
        <v>22883.1</v>
      </c>
      <c r="C108" s="163">
        <f t="shared" si="31"/>
        <v>12039.789999999999</v>
      </c>
      <c r="D108" s="163">
        <f t="shared" si="31"/>
        <v>1811.3</v>
      </c>
      <c r="E108" s="163">
        <f t="shared" si="31"/>
        <v>1253.06</v>
      </c>
      <c r="F108" s="163">
        <f t="shared" si="31"/>
        <v>131563.5</v>
      </c>
      <c r="G108" s="163">
        <f t="shared" si="31"/>
        <v>121322.04000000001</v>
      </c>
      <c r="H108" s="163">
        <f t="shared" si="31"/>
        <v>499.1</v>
      </c>
      <c r="I108" s="163">
        <f t="shared" si="31"/>
        <v>723.4000000000001</v>
      </c>
      <c r="J108" s="163">
        <f t="shared" si="31"/>
        <v>23114.399999999998</v>
      </c>
      <c r="K108" s="163">
        <f t="shared" si="31"/>
        <v>19367.17</v>
      </c>
      <c r="L108" s="163">
        <f t="shared" si="31"/>
        <v>449.3</v>
      </c>
      <c r="M108" s="163">
        <f t="shared" si="31"/>
        <v>382.94</v>
      </c>
      <c r="N108" s="163">
        <f>SUM(N100:N107)</f>
        <v>224.89999999999998</v>
      </c>
      <c r="O108" s="163">
        <f>SUM(O100:O107)</f>
        <v>502.72999999999996</v>
      </c>
      <c r="P108" s="163">
        <f t="shared" si="31"/>
        <v>4.5</v>
      </c>
      <c r="Q108" s="163">
        <f t="shared" si="31"/>
        <v>0</v>
      </c>
      <c r="R108" s="179" t="s">
        <v>103</v>
      </c>
      <c r="S108" s="163">
        <f aca="true" t="shared" si="32" ref="S108:AD108">SUM(S100:S107)</f>
        <v>1800.7</v>
      </c>
      <c r="T108" s="163">
        <f t="shared" si="32"/>
        <v>1282.12</v>
      </c>
      <c r="U108" s="163">
        <f t="shared" si="32"/>
        <v>567.6</v>
      </c>
      <c r="V108" s="163">
        <f t="shared" si="32"/>
        <v>459.63</v>
      </c>
      <c r="W108" s="163">
        <f t="shared" si="32"/>
        <v>1021.3</v>
      </c>
      <c r="X108" s="163">
        <f t="shared" si="32"/>
        <v>678.4100000000001</v>
      </c>
      <c r="Y108" s="163">
        <f t="shared" si="32"/>
        <v>0</v>
      </c>
      <c r="Z108" s="163">
        <f t="shared" si="32"/>
        <v>77.72</v>
      </c>
      <c r="AA108" s="163">
        <f t="shared" si="32"/>
        <v>29.8</v>
      </c>
      <c r="AB108" s="163">
        <f t="shared" si="32"/>
        <v>72.7</v>
      </c>
      <c r="AC108" s="163">
        <f t="shared" si="32"/>
        <v>0</v>
      </c>
      <c r="AD108" s="163">
        <f t="shared" si="32"/>
        <v>30.5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v>0</v>
      </c>
      <c r="C110" s="11">
        <v>34.6</v>
      </c>
      <c r="D110" s="11">
        <v>0</v>
      </c>
      <c r="E110" s="142">
        <v>0</v>
      </c>
      <c r="F110" s="149">
        <v>0</v>
      </c>
      <c r="G110" s="11">
        <v>223.4</v>
      </c>
      <c r="H110" s="11">
        <v>0</v>
      </c>
      <c r="I110" s="11">
        <v>0</v>
      </c>
      <c r="J110" s="149">
        <v>0</v>
      </c>
      <c r="K110" s="11">
        <v>0</v>
      </c>
      <c r="L110" s="11">
        <v>0</v>
      </c>
      <c r="M110" s="142">
        <v>0</v>
      </c>
      <c r="N110" s="11">
        <v>0</v>
      </c>
      <c r="O110" s="11">
        <v>0</v>
      </c>
      <c r="P110" s="11">
        <v>0</v>
      </c>
      <c r="Q110" s="11">
        <v>0</v>
      </c>
      <c r="R110" s="167" t="s">
        <v>190</v>
      </c>
      <c r="S110" s="11">
        <v>0</v>
      </c>
      <c r="T110" s="11">
        <v>0</v>
      </c>
      <c r="U110" s="11">
        <v>0</v>
      </c>
      <c r="V110" s="142">
        <v>0</v>
      </c>
      <c r="W110" s="11">
        <v>0</v>
      </c>
      <c r="X110" s="11">
        <v>0</v>
      </c>
      <c r="Y110" s="11">
        <v>0</v>
      </c>
      <c r="Z110" s="142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67" t="s">
        <v>191</v>
      </c>
      <c r="B111" s="11">
        <v>622.8</v>
      </c>
      <c r="C111" s="11">
        <v>584.55</v>
      </c>
      <c r="D111" s="11">
        <v>0</v>
      </c>
      <c r="E111" s="142">
        <v>0</v>
      </c>
      <c r="F111" s="149">
        <v>575.7</v>
      </c>
      <c r="G111" s="11">
        <v>470.71</v>
      </c>
      <c r="H111" s="11">
        <v>0</v>
      </c>
      <c r="I111" s="11">
        <v>0</v>
      </c>
      <c r="J111" s="149">
        <v>0</v>
      </c>
      <c r="K111" s="11">
        <v>0</v>
      </c>
      <c r="L111" s="11">
        <v>0</v>
      </c>
      <c r="M111" s="142">
        <v>0</v>
      </c>
      <c r="N111" s="11">
        <v>0</v>
      </c>
      <c r="O111" s="11">
        <v>0</v>
      </c>
      <c r="P111" s="11">
        <v>0</v>
      </c>
      <c r="Q111" s="11">
        <v>0</v>
      </c>
      <c r="R111" s="167" t="s">
        <v>191</v>
      </c>
      <c r="S111" s="11">
        <v>14.7</v>
      </c>
      <c r="T111" s="11">
        <v>22.89</v>
      </c>
      <c r="U111" s="11">
        <v>0</v>
      </c>
      <c r="V111" s="142">
        <v>0</v>
      </c>
      <c r="W111" s="11">
        <v>0</v>
      </c>
      <c r="X111" s="11">
        <v>0</v>
      </c>
      <c r="Y111" s="11">
        <v>0</v>
      </c>
      <c r="Z111" s="142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67" t="s">
        <v>192</v>
      </c>
      <c r="B112" s="11">
        <v>426.4</v>
      </c>
      <c r="C112" s="11">
        <v>0</v>
      </c>
      <c r="D112" s="11">
        <v>0</v>
      </c>
      <c r="E112" s="142">
        <v>0</v>
      </c>
      <c r="F112" s="149">
        <v>134.9</v>
      </c>
      <c r="G112" s="11">
        <v>47.6</v>
      </c>
      <c r="H112" s="11">
        <v>0</v>
      </c>
      <c r="I112" s="11">
        <v>0</v>
      </c>
      <c r="J112" s="149">
        <v>0</v>
      </c>
      <c r="K112" s="11">
        <v>0</v>
      </c>
      <c r="L112" s="11">
        <v>0</v>
      </c>
      <c r="M112" s="142">
        <v>0</v>
      </c>
      <c r="N112" s="11">
        <v>0</v>
      </c>
      <c r="O112" s="11">
        <v>0</v>
      </c>
      <c r="P112" s="11">
        <v>0</v>
      </c>
      <c r="Q112" s="11">
        <v>0</v>
      </c>
      <c r="R112" s="167" t="s">
        <v>192</v>
      </c>
      <c r="S112" s="11">
        <v>0</v>
      </c>
      <c r="T112" s="11">
        <v>0</v>
      </c>
      <c r="U112" s="11">
        <v>0</v>
      </c>
      <c r="V112" s="142">
        <v>0</v>
      </c>
      <c r="W112" s="11">
        <v>0</v>
      </c>
      <c r="X112" s="11">
        <v>0</v>
      </c>
      <c r="Y112" s="11">
        <v>0</v>
      </c>
      <c r="Z112" s="142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2" customFormat="1" ht="12.75">
      <c r="A113" s="179" t="s">
        <v>103</v>
      </c>
      <c r="B113" s="163">
        <f aca="true" t="shared" si="33" ref="B113:H113">SUM(B110:B112)</f>
        <v>1049.1999999999998</v>
      </c>
      <c r="C113" s="163">
        <f t="shared" si="33"/>
        <v>619.15</v>
      </c>
      <c r="D113" s="163">
        <f t="shared" si="33"/>
        <v>0</v>
      </c>
      <c r="E113" s="163">
        <f t="shared" si="33"/>
        <v>0</v>
      </c>
      <c r="F113" s="163">
        <f t="shared" si="33"/>
        <v>710.6</v>
      </c>
      <c r="G113" s="163">
        <f t="shared" si="33"/>
        <v>741.71</v>
      </c>
      <c r="H113" s="163">
        <f t="shared" si="33"/>
        <v>0</v>
      </c>
      <c r="I113" s="163">
        <f aca="true" t="shared" si="34" ref="I113:Q113">SUM(I110:I112)</f>
        <v>0</v>
      </c>
      <c r="J113" s="163">
        <f t="shared" si="34"/>
        <v>0</v>
      </c>
      <c r="K113" s="163">
        <f t="shared" si="34"/>
        <v>0</v>
      </c>
      <c r="L113" s="163">
        <f t="shared" si="34"/>
        <v>0</v>
      </c>
      <c r="M113" s="163">
        <f t="shared" si="34"/>
        <v>0</v>
      </c>
      <c r="N113" s="163">
        <f>SUM(N110:N112)</f>
        <v>0</v>
      </c>
      <c r="O113" s="163">
        <f>SUM(O110:O112)</f>
        <v>0</v>
      </c>
      <c r="P113" s="163">
        <f t="shared" si="34"/>
        <v>0</v>
      </c>
      <c r="Q113" s="163">
        <f t="shared" si="34"/>
        <v>0</v>
      </c>
      <c r="R113" s="179" t="s">
        <v>103</v>
      </c>
      <c r="S113" s="163">
        <f aca="true" t="shared" si="35" ref="S113:AD113">SUM(S110:S112)</f>
        <v>14.7</v>
      </c>
      <c r="T113" s="163">
        <f t="shared" si="35"/>
        <v>22.89</v>
      </c>
      <c r="U113" s="163">
        <f t="shared" si="35"/>
        <v>0</v>
      </c>
      <c r="V113" s="163">
        <f t="shared" si="35"/>
        <v>0</v>
      </c>
      <c r="W113" s="163">
        <f t="shared" si="35"/>
        <v>0</v>
      </c>
      <c r="X113" s="163">
        <f t="shared" si="35"/>
        <v>0</v>
      </c>
      <c r="Y113" s="163">
        <f t="shared" si="35"/>
        <v>0</v>
      </c>
      <c r="Z113" s="163">
        <f t="shared" si="35"/>
        <v>0</v>
      </c>
      <c r="AA113" s="163">
        <f t="shared" si="35"/>
        <v>0</v>
      </c>
      <c r="AB113" s="163">
        <f t="shared" si="35"/>
        <v>0</v>
      </c>
      <c r="AC113" s="163">
        <f t="shared" si="35"/>
        <v>0</v>
      </c>
      <c r="AD113" s="163">
        <f t="shared" si="35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v>4730.5</v>
      </c>
      <c r="C115" s="11">
        <v>3064.21</v>
      </c>
      <c r="D115" s="11">
        <v>0</v>
      </c>
      <c r="E115" s="142">
        <v>0</v>
      </c>
      <c r="F115" s="149">
        <v>5344</v>
      </c>
      <c r="G115" s="11">
        <v>5830.23</v>
      </c>
      <c r="H115" s="11">
        <v>0</v>
      </c>
      <c r="I115" s="11">
        <v>0</v>
      </c>
      <c r="J115" s="149">
        <v>4963.2</v>
      </c>
      <c r="K115" s="11">
        <v>4299.7</v>
      </c>
      <c r="L115" s="11">
        <v>325.3</v>
      </c>
      <c r="M115" s="142">
        <v>0</v>
      </c>
      <c r="N115" s="11">
        <v>4.4</v>
      </c>
      <c r="O115" s="11">
        <v>4.4</v>
      </c>
      <c r="P115" s="11">
        <v>0</v>
      </c>
      <c r="Q115" s="11">
        <v>0</v>
      </c>
      <c r="R115" s="167" t="s">
        <v>194</v>
      </c>
      <c r="S115" s="11">
        <v>181.7</v>
      </c>
      <c r="T115" s="11">
        <v>145.7</v>
      </c>
      <c r="U115" s="11">
        <v>0</v>
      </c>
      <c r="V115" s="142">
        <v>0</v>
      </c>
      <c r="W115" s="11">
        <v>8.5</v>
      </c>
      <c r="X115" s="11">
        <v>0</v>
      </c>
      <c r="Y115" s="11">
        <v>0</v>
      </c>
      <c r="Z115" s="142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67" t="s">
        <v>195</v>
      </c>
      <c r="B116" s="11">
        <v>0</v>
      </c>
      <c r="C116" s="11">
        <v>0</v>
      </c>
      <c r="D116" s="11">
        <v>0</v>
      </c>
      <c r="E116" s="142">
        <v>0</v>
      </c>
      <c r="F116" s="149">
        <v>0</v>
      </c>
      <c r="G116" s="11">
        <v>2670</v>
      </c>
      <c r="H116" s="11">
        <v>0</v>
      </c>
      <c r="I116" s="11">
        <v>0</v>
      </c>
      <c r="J116" s="149">
        <v>0</v>
      </c>
      <c r="K116" s="11">
        <v>0</v>
      </c>
      <c r="L116" s="11">
        <v>0</v>
      </c>
      <c r="M116" s="142">
        <v>0</v>
      </c>
      <c r="N116" s="11">
        <v>0</v>
      </c>
      <c r="O116" s="11">
        <v>0</v>
      </c>
      <c r="P116" s="11">
        <v>0</v>
      </c>
      <c r="Q116" s="11">
        <v>0</v>
      </c>
      <c r="R116" s="167" t="s">
        <v>195</v>
      </c>
      <c r="S116" s="11">
        <v>0</v>
      </c>
      <c r="T116" s="11">
        <v>0</v>
      </c>
      <c r="U116" s="11">
        <v>0</v>
      </c>
      <c r="V116" s="142">
        <v>0</v>
      </c>
      <c r="W116" s="11">
        <v>0</v>
      </c>
      <c r="X116" s="11">
        <v>0</v>
      </c>
      <c r="Y116" s="11">
        <v>0</v>
      </c>
      <c r="Z116" s="142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67" t="s">
        <v>196</v>
      </c>
      <c r="B117" s="11">
        <v>1370.1</v>
      </c>
      <c r="C117" s="11">
        <v>2025.76</v>
      </c>
      <c r="D117" s="11">
        <v>0</v>
      </c>
      <c r="E117" s="142">
        <v>0</v>
      </c>
      <c r="F117" s="149">
        <v>5942.1</v>
      </c>
      <c r="G117" s="11">
        <v>3915.94</v>
      </c>
      <c r="H117" s="11">
        <v>440.4</v>
      </c>
      <c r="I117" s="11">
        <v>383.9</v>
      </c>
      <c r="J117" s="149">
        <v>2267.2</v>
      </c>
      <c r="K117" s="11">
        <v>1919.3</v>
      </c>
      <c r="L117" s="11">
        <v>47.8</v>
      </c>
      <c r="M117" s="142">
        <v>13.5</v>
      </c>
      <c r="N117" s="11">
        <v>0</v>
      </c>
      <c r="O117" s="11">
        <v>0</v>
      </c>
      <c r="P117" s="11">
        <v>0</v>
      </c>
      <c r="Q117" s="11">
        <v>0</v>
      </c>
      <c r="R117" s="167" t="s">
        <v>196</v>
      </c>
      <c r="S117" s="11">
        <v>83.3</v>
      </c>
      <c r="T117" s="11">
        <v>649.04</v>
      </c>
      <c r="U117" s="11">
        <v>35.1</v>
      </c>
      <c r="V117" s="142">
        <v>71</v>
      </c>
      <c r="W117" s="11">
        <v>21.2</v>
      </c>
      <c r="X117" s="11">
        <v>5</v>
      </c>
      <c r="Y117" s="11">
        <v>0</v>
      </c>
      <c r="Z117" s="142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67" t="s">
        <v>197</v>
      </c>
      <c r="B118" s="11">
        <v>1757.6</v>
      </c>
      <c r="C118" s="11">
        <v>836.33</v>
      </c>
      <c r="D118" s="11">
        <v>4</v>
      </c>
      <c r="E118" s="142">
        <v>12.5</v>
      </c>
      <c r="F118" s="149">
        <v>4470.9</v>
      </c>
      <c r="G118" s="11">
        <v>3535.07</v>
      </c>
      <c r="H118" s="11">
        <v>46.3</v>
      </c>
      <c r="I118" s="11">
        <v>30</v>
      </c>
      <c r="J118" s="149">
        <v>2591</v>
      </c>
      <c r="K118" s="11">
        <v>1677.02</v>
      </c>
      <c r="L118" s="11">
        <v>1286.5</v>
      </c>
      <c r="M118" s="142">
        <v>1389.5</v>
      </c>
      <c r="N118" s="11">
        <v>1.8</v>
      </c>
      <c r="O118" s="11">
        <v>0</v>
      </c>
      <c r="P118" s="11">
        <v>0</v>
      </c>
      <c r="Q118" s="11">
        <v>0</v>
      </c>
      <c r="R118" s="167" t="s">
        <v>197</v>
      </c>
      <c r="S118" s="11">
        <v>320.2</v>
      </c>
      <c r="T118" s="11">
        <v>312.29</v>
      </c>
      <c r="U118" s="11">
        <v>308</v>
      </c>
      <c r="V118" s="142">
        <v>297.6</v>
      </c>
      <c r="W118" s="11">
        <v>6.7</v>
      </c>
      <c r="X118" s="11">
        <v>0.1</v>
      </c>
      <c r="Y118" s="11">
        <v>1.4</v>
      </c>
      <c r="Z118" s="142">
        <v>0.1</v>
      </c>
      <c r="AA118" s="11">
        <v>76.3</v>
      </c>
      <c r="AB118" s="11">
        <v>8.6</v>
      </c>
      <c r="AC118" s="11">
        <v>76.3</v>
      </c>
      <c r="AD118" s="11">
        <v>8.6</v>
      </c>
    </row>
    <row r="119" spans="1:30" ht="12.75">
      <c r="A119" s="167" t="s">
        <v>198</v>
      </c>
      <c r="B119" s="11">
        <v>0</v>
      </c>
      <c r="C119" s="11">
        <v>3</v>
      </c>
      <c r="D119" s="11">
        <v>0</v>
      </c>
      <c r="E119" s="142">
        <v>0</v>
      </c>
      <c r="F119" s="149">
        <v>5.3</v>
      </c>
      <c r="G119" s="11">
        <v>13.6</v>
      </c>
      <c r="H119" s="11">
        <v>0</v>
      </c>
      <c r="I119" s="11">
        <v>0</v>
      </c>
      <c r="J119" s="149">
        <v>0</v>
      </c>
      <c r="K119" s="11">
        <v>0</v>
      </c>
      <c r="L119" s="11">
        <v>0</v>
      </c>
      <c r="M119" s="142">
        <v>0</v>
      </c>
      <c r="N119" s="11">
        <v>0</v>
      </c>
      <c r="O119" s="11">
        <v>0</v>
      </c>
      <c r="P119" s="11">
        <v>0</v>
      </c>
      <c r="Q119" s="11">
        <v>0</v>
      </c>
      <c r="R119" s="167" t="s">
        <v>198</v>
      </c>
      <c r="S119" s="11">
        <v>0.3</v>
      </c>
      <c r="T119" s="11">
        <v>0</v>
      </c>
      <c r="U119" s="11">
        <v>0</v>
      </c>
      <c r="V119" s="142">
        <v>0</v>
      </c>
      <c r="W119" s="11">
        <v>0</v>
      </c>
      <c r="X119" s="11">
        <v>0</v>
      </c>
      <c r="Y119" s="11">
        <v>0</v>
      </c>
      <c r="Z119" s="142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67" t="s">
        <v>199</v>
      </c>
      <c r="B120" s="11">
        <v>3607.1</v>
      </c>
      <c r="C120" s="11">
        <v>3950.4</v>
      </c>
      <c r="D120" s="11">
        <v>0</v>
      </c>
      <c r="E120" s="142">
        <v>0</v>
      </c>
      <c r="F120" s="149">
        <v>2401.1</v>
      </c>
      <c r="G120" s="11">
        <v>6262.44</v>
      </c>
      <c r="H120" s="11">
        <v>0</v>
      </c>
      <c r="I120" s="11">
        <v>0</v>
      </c>
      <c r="J120" s="149">
        <v>0.6</v>
      </c>
      <c r="K120" s="11">
        <v>0</v>
      </c>
      <c r="L120" s="11">
        <v>0</v>
      </c>
      <c r="M120" s="142">
        <v>0</v>
      </c>
      <c r="N120" s="11">
        <v>0</v>
      </c>
      <c r="O120" s="11">
        <v>0</v>
      </c>
      <c r="P120" s="11">
        <v>0</v>
      </c>
      <c r="Q120" s="11">
        <v>0</v>
      </c>
      <c r="R120" s="167" t="s">
        <v>199</v>
      </c>
      <c r="S120" s="11">
        <v>84.5</v>
      </c>
      <c r="T120" s="11">
        <v>91.48</v>
      </c>
      <c r="U120" s="11">
        <v>0</v>
      </c>
      <c r="V120" s="142">
        <v>0</v>
      </c>
      <c r="W120" s="11">
        <v>0</v>
      </c>
      <c r="X120" s="11">
        <v>0</v>
      </c>
      <c r="Y120" s="11">
        <v>0</v>
      </c>
      <c r="Z120" s="142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67" t="s">
        <v>200</v>
      </c>
      <c r="B121" s="11">
        <v>0</v>
      </c>
      <c r="C121" s="11">
        <v>0.9</v>
      </c>
      <c r="D121" s="11">
        <v>0</v>
      </c>
      <c r="E121" s="142">
        <v>0</v>
      </c>
      <c r="F121" s="149">
        <v>2.6</v>
      </c>
      <c r="G121" s="11">
        <v>15.9</v>
      </c>
      <c r="H121" s="11">
        <v>0</v>
      </c>
      <c r="I121" s="11">
        <v>0</v>
      </c>
      <c r="J121" s="149">
        <v>1.4</v>
      </c>
      <c r="K121" s="11">
        <v>0</v>
      </c>
      <c r="L121" s="11">
        <v>0</v>
      </c>
      <c r="M121" s="142">
        <v>0</v>
      </c>
      <c r="N121" s="11">
        <v>0</v>
      </c>
      <c r="O121" s="11">
        <v>0</v>
      </c>
      <c r="P121" s="11">
        <v>0</v>
      </c>
      <c r="Q121" s="11">
        <v>0</v>
      </c>
      <c r="R121" s="167" t="s">
        <v>200</v>
      </c>
      <c r="S121" s="11">
        <v>0</v>
      </c>
      <c r="T121" s="11">
        <v>0.4</v>
      </c>
      <c r="U121" s="11">
        <v>0</v>
      </c>
      <c r="V121" s="142">
        <v>0</v>
      </c>
      <c r="W121" s="11">
        <v>0</v>
      </c>
      <c r="X121" s="11">
        <v>0</v>
      </c>
      <c r="Y121" s="11">
        <v>0</v>
      </c>
      <c r="Z121" s="142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67" t="s">
        <v>201</v>
      </c>
      <c r="B122" s="11">
        <v>13.6</v>
      </c>
      <c r="C122" s="11">
        <v>0</v>
      </c>
      <c r="D122" s="11">
        <v>0</v>
      </c>
      <c r="E122" s="142">
        <v>0</v>
      </c>
      <c r="F122" s="149">
        <v>132.6</v>
      </c>
      <c r="G122" s="11">
        <v>12</v>
      </c>
      <c r="H122" s="11">
        <v>0</v>
      </c>
      <c r="I122" s="11">
        <v>0</v>
      </c>
      <c r="J122" s="149">
        <v>2</v>
      </c>
      <c r="K122" s="11">
        <v>117.39</v>
      </c>
      <c r="L122" s="11">
        <v>0</v>
      </c>
      <c r="M122" s="142">
        <v>0</v>
      </c>
      <c r="N122" s="11">
        <v>0</v>
      </c>
      <c r="O122" s="11">
        <v>0</v>
      </c>
      <c r="P122" s="11">
        <v>0</v>
      </c>
      <c r="Q122" s="11">
        <v>0</v>
      </c>
      <c r="R122" s="167" t="s">
        <v>201</v>
      </c>
      <c r="S122" s="11">
        <v>0</v>
      </c>
      <c r="T122" s="11">
        <v>0</v>
      </c>
      <c r="U122" s="11">
        <v>0</v>
      </c>
      <c r="V122" s="142">
        <v>0</v>
      </c>
      <c r="W122" s="11">
        <v>0</v>
      </c>
      <c r="X122" s="11">
        <v>0</v>
      </c>
      <c r="Y122" s="11">
        <v>0</v>
      </c>
      <c r="Z122" s="142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2" customFormat="1" ht="12.75">
      <c r="A123" s="179" t="s">
        <v>103</v>
      </c>
      <c r="B123" s="163">
        <f aca="true" t="shared" si="36" ref="B123:Q123">SUM(B115:B122)</f>
        <v>11478.900000000001</v>
      </c>
      <c r="C123" s="163">
        <f t="shared" si="36"/>
        <v>9880.6</v>
      </c>
      <c r="D123" s="163">
        <f t="shared" si="36"/>
        <v>4</v>
      </c>
      <c r="E123" s="163">
        <f t="shared" si="36"/>
        <v>12.5</v>
      </c>
      <c r="F123" s="163">
        <f t="shared" si="36"/>
        <v>18298.599999999995</v>
      </c>
      <c r="G123" s="163">
        <f t="shared" si="36"/>
        <v>22255.18</v>
      </c>
      <c r="H123" s="163">
        <f t="shared" si="36"/>
        <v>486.7</v>
      </c>
      <c r="I123" s="163">
        <f t="shared" si="36"/>
        <v>413.9</v>
      </c>
      <c r="J123" s="163">
        <f t="shared" si="36"/>
        <v>9825.4</v>
      </c>
      <c r="K123" s="163">
        <f t="shared" si="36"/>
        <v>8013.410000000001</v>
      </c>
      <c r="L123" s="163">
        <f t="shared" si="36"/>
        <v>1659.6</v>
      </c>
      <c r="M123" s="163">
        <f t="shared" si="36"/>
        <v>1403</v>
      </c>
      <c r="N123" s="163">
        <f>SUM(N115:N122)</f>
        <v>6.2</v>
      </c>
      <c r="O123" s="163">
        <f>SUM(O115:O122)</f>
        <v>4.4</v>
      </c>
      <c r="P123" s="163">
        <f t="shared" si="36"/>
        <v>0</v>
      </c>
      <c r="Q123" s="163">
        <f t="shared" si="36"/>
        <v>0</v>
      </c>
      <c r="R123" s="179" t="s">
        <v>103</v>
      </c>
      <c r="S123" s="163">
        <f aca="true" t="shared" si="37" ref="S123:AD123">SUM(S115:S122)</f>
        <v>670</v>
      </c>
      <c r="T123" s="163">
        <f t="shared" si="37"/>
        <v>1198.91</v>
      </c>
      <c r="U123" s="163">
        <f t="shared" si="37"/>
        <v>343.1</v>
      </c>
      <c r="V123" s="163">
        <f t="shared" si="37"/>
        <v>368.6</v>
      </c>
      <c r="W123" s="163">
        <f t="shared" si="37"/>
        <v>36.4</v>
      </c>
      <c r="X123" s="163">
        <f t="shared" si="37"/>
        <v>5.1</v>
      </c>
      <c r="Y123" s="163">
        <f t="shared" si="37"/>
        <v>1.4</v>
      </c>
      <c r="Z123" s="163">
        <f t="shared" si="37"/>
        <v>0.1</v>
      </c>
      <c r="AA123" s="163">
        <f t="shared" si="37"/>
        <v>76.3</v>
      </c>
      <c r="AB123" s="163">
        <f t="shared" si="37"/>
        <v>8.6</v>
      </c>
      <c r="AC123" s="163">
        <f t="shared" si="37"/>
        <v>76.3</v>
      </c>
      <c r="AD123" s="163">
        <f t="shared" si="37"/>
        <v>8.6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v>6364.7</v>
      </c>
      <c r="C125" s="11">
        <v>5281.25</v>
      </c>
      <c r="D125" s="11">
        <v>0</v>
      </c>
      <c r="E125" s="142">
        <v>0</v>
      </c>
      <c r="F125" s="149">
        <v>3230.6</v>
      </c>
      <c r="G125" s="11">
        <v>984.3</v>
      </c>
      <c r="H125" s="11">
        <v>0</v>
      </c>
      <c r="I125" s="11">
        <v>0</v>
      </c>
      <c r="J125" s="149">
        <v>120.1</v>
      </c>
      <c r="K125" s="11">
        <v>0</v>
      </c>
      <c r="L125" s="11">
        <v>0</v>
      </c>
      <c r="M125" s="142">
        <v>0</v>
      </c>
      <c r="N125" s="11">
        <v>0</v>
      </c>
      <c r="O125" s="11">
        <v>0</v>
      </c>
      <c r="P125" s="11">
        <v>0</v>
      </c>
      <c r="Q125" s="11">
        <v>0</v>
      </c>
      <c r="R125" s="167" t="s">
        <v>203</v>
      </c>
      <c r="S125" s="11">
        <v>227.8</v>
      </c>
      <c r="T125" s="11">
        <v>93.5</v>
      </c>
      <c r="U125" s="11">
        <v>0</v>
      </c>
      <c r="V125" s="142">
        <v>0</v>
      </c>
      <c r="W125" s="11">
        <v>39</v>
      </c>
      <c r="X125" s="11">
        <v>50.82</v>
      </c>
      <c r="Y125" s="11">
        <v>0</v>
      </c>
      <c r="Z125" s="142">
        <v>0</v>
      </c>
      <c r="AA125" s="11">
        <v>13.9</v>
      </c>
      <c r="AB125" s="11">
        <v>0</v>
      </c>
      <c r="AC125" s="11">
        <v>0</v>
      </c>
      <c r="AD125" s="11">
        <v>0</v>
      </c>
    </row>
    <row r="126" spans="1:30" ht="12.75">
      <c r="A126" s="167" t="s">
        <v>204</v>
      </c>
      <c r="B126" s="11">
        <v>0</v>
      </c>
      <c r="C126" s="11">
        <v>0</v>
      </c>
      <c r="D126" s="11">
        <v>0</v>
      </c>
      <c r="E126" s="142">
        <v>0</v>
      </c>
      <c r="F126" s="149">
        <v>0</v>
      </c>
      <c r="G126" s="11">
        <v>0</v>
      </c>
      <c r="H126" s="11">
        <v>0</v>
      </c>
      <c r="I126" s="11">
        <v>0</v>
      </c>
      <c r="J126" s="149">
        <v>0</v>
      </c>
      <c r="K126" s="11">
        <v>0</v>
      </c>
      <c r="L126" s="11">
        <v>0</v>
      </c>
      <c r="M126" s="142">
        <v>0</v>
      </c>
      <c r="N126" s="11">
        <v>0</v>
      </c>
      <c r="O126" s="11">
        <v>0</v>
      </c>
      <c r="P126" s="11">
        <v>0</v>
      </c>
      <c r="Q126" s="11">
        <v>0</v>
      </c>
      <c r="R126" s="167" t="s">
        <v>204</v>
      </c>
      <c r="S126" s="11">
        <v>0</v>
      </c>
      <c r="T126" s="11">
        <v>0</v>
      </c>
      <c r="U126" s="11">
        <v>0</v>
      </c>
      <c r="V126" s="142">
        <v>0</v>
      </c>
      <c r="W126" s="11">
        <v>0</v>
      </c>
      <c r="X126" s="11">
        <v>0</v>
      </c>
      <c r="Y126" s="11">
        <v>0</v>
      </c>
      <c r="Z126" s="142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67" t="s">
        <v>205</v>
      </c>
      <c r="B127" s="11">
        <v>1.2</v>
      </c>
      <c r="C127" s="11">
        <v>10.2</v>
      </c>
      <c r="D127" s="11">
        <v>0</v>
      </c>
      <c r="E127" s="142">
        <v>0</v>
      </c>
      <c r="F127" s="149">
        <v>22.2</v>
      </c>
      <c r="G127" s="11">
        <v>63.8</v>
      </c>
      <c r="H127" s="11">
        <v>0</v>
      </c>
      <c r="I127" s="11">
        <v>0</v>
      </c>
      <c r="J127" s="149">
        <v>0</v>
      </c>
      <c r="K127" s="11">
        <v>19.5</v>
      </c>
      <c r="L127" s="11">
        <v>0</v>
      </c>
      <c r="M127" s="142">
        <v>0</v>
      </c>
      <c r="N127" s="11">
        <v>0</v>
      </c>
      <c r="O127" s="11">
        <v>0</v>
      </c>
      <c r="P127" s="11">
        <v>0</v>
      </c>
      <c r="Q127" s="11">
        <v>0</v>
      </c>
      <c r="R127" s="167" t="s">
        <v>205</v>
      </c>
      <c r="S127" s="11">
        <v>0</v>
      </c>
      <c r="T127" s="11">
        <v>0</v>
      </c>
      <c r="U127" s="11">
        <v>0</v>
      </c>
      <c r="V127" s="142">
        <v>0</v>
      </c>
      <c r="W127" s="11">
        <v>0</v>
      </c>
      <c r="X127" s="11">
        <v>0</v>
      </c>
      <c r="Y127" s="11">
        <v>0</v>
      </c>
      <c r="Z127" s="142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67" t="s">
        <v>206</v>
      </c>
      <c r="B128" s="11">
        <v>2736.8</v>
      </c>
      <c r="C128" s="11">
        <v>3069.53</v>
      </c>
      <c r="D128" s="11">
        <v>8.1</v>
      </c>
      <c r="E128" s="142">
        <v>0</v>
      </c>
      <c r="F128" s="149">
        <v>6012.6</v>
      </c>
      <c r="G128" s="11">
        <v>4554.97</v>
      </c>
      <c r="H128" s="11">
        <v>728.5</v>
      </c>
      <c r="I128" s="11">
        <v>0</v>
      </c>
      <c r="J128" s="149">
        <v>0</v>
      </c>
      <c r="K128" s="11">
        <v>220.5</v>
      </c>
      <c r="L128" s="11">
        <v>0</v>
      </c>
      <c r="M128" s="142">
        <v>0</v>
      </c>
      <c r="N128" s="11">
        <v>0</v>
      </c>
      <c r="O128" s="11">
        <v>0</v>
      </c>
      <c r="P128" s="11">
        <v>0</v>
      </c>
      <c r="Q128" s="11">
        <v>0</v>
      </c>
      <c r="R128" s="167" t="s">
        <v>206</v>
      </c>
      <c r="S128" s="11">
        <v>196.3</v>
      </c>
      <c r="T128" s="11">
        <v>292.72</v>
      </c>
      <c r="U128" s="11">
        <v>0</v>
      </c>
      <c r="V128" s="142">
        <v>0</v>
      </c>
      <c r="W128" s="11">
        <v>0</v>
      </c>
      <c r="X128" s="11">
        <v>0</v>
      </c>
      <c r="Y128" s="11">
        <v>0</v>
      </c>
      <c r="Z128" s="142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2" customFormat="1" ht="12.75">
      <c r="A129" s="179" t="s">
        <v>103</v>
      </c>
      <c r="B129" s="163">
        <f aca="true" t="shared" si="38" ref="B129:Q129">SUM(B125:B128)</f>
        <v>9102.7</v>
      </c>
      <c r="C129" s="163">
        <f t="shared" si="38"/>
        <v>8360.98</v>
      </c>
      <c r="D129" s="163">
        <f t="shared" si="38"/>
        <v>8.1</v>
      </c>
      <c r="E129" s="163">
        <f t="shared" si="38"/>
        <v>0</v>
      </c>
      <c r="F129" s="163">
        <f t="shared" si="38"/>
        <v>9265.4</v>
      </c>
      <c r="G129" s="163">
        <f t="shared" si="38"/>
        <v>5603.07</v>
      </c>
      <c r="H129" s="163">
        <f t="shared" si="38"/>
        <v>728.5</v>
      </c>
      <c r="I129" s="163">
        <f t="shared" si="38"/>
        <v>0</v>
      </c>
      <c r="J129" s="163">
        <f t="shared" si="38"/>
        <v>120.1</v>
      </c>
      <c r="K129" s="163">
        <f t="shared" si="38"/>
        <v>240</v>
      </c>
      <c r="L129" s="163">
        <f t="shared" si="38"/>
        <v>0</v>
      </c>
      <c r="M129" s="163">
        <f t="shared" si="38"/>
        <v>0</v>
      </c>
      <c r="N129" s="163">
        <f>SUM(N125:N128)</f>
        <v>0</v>
      </c>
      <c r="O129" s="163">
        <f>SUM(O125:O128)</f>
        <v>0</v>
      </c>
      <c r="P129" s="163">
        <f t="shared" si="38"/>
        <v>0</v>
      </c>
      <c r="Q129" s="163">
        <f t="shared" si="38"/>
        <v>0</v>
      </c>
      <c r="R129" s="179" t="s">
        <v>103</v>
      </c>
      <c r="S129" s="163">
        <f aca="true" t="shared" si="39" ref="S129:AD129">SUM(S125:S128)</f>
        <v>424.1</v>
      </c>
      <c r="T129" s="163">
        <f t="shared" si="39"/>
        <v>386.22</v>
      </c>
      <c r="U129" s="163">
        <f t="shared" si="39"/>
        <v>0</v>
      </c>
      <c r="V129" s="163">
        <f t="shared" si="39"/>
        <v>0</v>
      </c>
      <c r="W129" s="163">
        <f t="shared" si="39"/>
        <v>39</v>
      </c>
      <c r="X129" s="163">
        <f t="shared" si="39"/>
        <v>50.82</v>
      </c>
      <c r="Y129" s="163">
        <f t="shared" si="39"/>
        <v>0</v>
      </c>
      <c r="Z129" s="163">
        <f t="shared" si="39"/>
        <v>0</v>
      </c>
      <c r="AA129" s="163">
        <f t="shared" si="39"/>
        <v>13.9</v>
      </c>
      <c r="AB129" s="163">
        <f t="shared" si="39"/>
        <v>0</v>
      </c>
      <c r="AC129" s="163">
        <f t="shared" si="39"/>
        <v>0</v>
      </c>
      <c r="AD129" s="163">
        <f t="shared" si="39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v>264.1</v>
      </c>
      <c r="C131" s="11">
        <v>26.3</v>
      </c>
      <c r="D131" s="11">
        <v>0</v>
      </c>
      <c r="E131" s="142">
        <v>0</v>
      </c>
      <c r="F131" s="149">
        <v>12782.4</v>
      </c>
      <c r="G131" s="11">
        <v>18281.1</v>
      </c>
      <c r="H131" s="11">
        <v>137</v>
      </c>
      <c r="I131" s="11">
        <v>0</v>
      </c>
      <c r="J131" s="149">
        <v>1973.2</v>
      </c>
      <c r="K131" s="11">
        <v>432.56</v>
      </c>
      <c r="L131" s="11">
        <v>341</v>
      </c>
      <c r="M131" s="142">
        <v>14.76</v>
      </c>
      <c r="N131" s="11">
        <v>0</v>
      </c>
      <c r="O131" s="11">
        <v>38.4</v>
      </c>
      <c r="P131" s="11">
        <v>0</v>
      </c>
      <c r="Q131" s="11">
        <v>0</v>
      </c>
      <c r="R131" s="167" t="s">
        <v>208</v>
      </c>
      <c r="S131" s="11">
        <v>1704.9</v>
      </c>
      <c r="T131" s="11">
        <v>399</v>
      </c>
      <c r="U131" s="11">
        <v>23</v>
      </c>
      <c r="V131" s="142">
        <v>399</v>
      </c>
      <c r="W131" s="11">
        <v>0</v>
      </c>
      <c r="X131" s="11">
        <v>41.5</v>
      </c>
      <c r="Y131" s="11">
        <v>0</v>
      </c>
      <c r="Z131" s="142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67" t="s">
        <v>209</v>
      </c>
      <c r="B132" s="11">
        <v>6</v>
      </c>
      <c r="C132" s="11">
        <v>142.6</v>
      </c>
      <c r="D132" s="11">
        <v>0</v>
      </c>
      <c r="E132" s="142">
        <v>0</v>
      </c>
      <c r="F132" s="149">
        <v>898.1</v>
      </c>
      <c r="G132" s="11">
        <v>2442.2</v>
      </c>
      <c r="H132" s="11">
        <v>0</v>
      </c>
      <c r="I132" s="11">
        <v>0</v>
      </c>
      <c r="J132" s="149">
        <v>8.9</v>
      </c>
      <c r="K132" s="11">
        <v>14.6</v>
      </c>
      <c r="L132" s="11">
        <v>0</v>
      </c>
      <c r="M132" s="142">
        <v>0</v>
      </c>
      <c r="N132" s="11">
        <v>0</v>
      </c>
      <c r="O132" s="11">
        <v>0</v>
      </c>
      <c r="P132" s="11">
        <v>0</v>
      </c>
      <c r="Q132" s="11">
        <v>0</v>
      </c>
      <c r="R132" s="167" t="s">
        <v>209</v>
      </c>
      <c r="S132" s="11">
        <v>2.6</v>
      </c>
      <c r="T132" s="11">
        <v>0</v>
      </c>
      <c r="U132" s="11">
        <v>0</v>
      </c>
      <c r="V132" s="142">
        <v>0</v>
      </c>
      <c r="W132" s="11">
        <v>3.3</v>
      </c>
      <c r="X132" s="11">
        <v>0</v>
      </c>
      <c r="Y132" s="11">
        <v>0</v>
      </c>
      <c r="Z132" s="142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67" t="s">
        <v>210</v>
      </c>
      <c r="B133" s="11">
        <v>11264.9</v>
      </c>
      <c r="C133" s="11">
        <v>2342.5</v>
      </c>
      <c r="D133" s="11">
        <v>0</v>
      </c>
      <c r="E133" s="142">
        <v>0</v>
      </c>
      <c r="F133" s="149">
        <v>0.3</v>
      </c>
      <c r="G133" s="11">
        <v>9.3</v>
      </c>
      <c r="H133" s="11">
        <v>0</v>
      </c>
      <c r="I133" s="11">
        <v>0</v>
      </c>
      <c r="J133" s="149">
        <v>0</v>
      </c>
      <c r="K133" s="11">
        <v>0</v>
      </c>
      <c r="L133" s="11">
        <v>0</v>
      </c>
      <c r="M133" s="142">
        <v>0</v>
      </c>
      <c r="N133" s="11">
        <v>0</v>
      </c>
      <c r="O133" s="11">
        <v>0</v>
      </c>
      <c r="P133" s="11">
        <v>0</v>
      </c>
      <c r="Q133" s="11">
        <v>0</v>
      </c>
      <c r="R133" s="167" t="s">
        <v>210</v>
      </c>
      <c r="S133" s="11">
        <v>7.7</v>
      </c>
      <c r="T133" s="11">
        <v>0</v>
      </c>
      <c r="U133" s="11">
        <v>0</v>
      </c>
      <c r="V133" s="142">
        <v>0</v>
      </c>
      <c r="W133" s="11">
        <v>0</v>
      </c>
      <c r="X133" s="11">
        <v>0</v>
      </c>
      <c r="Y133" s="11">
        <v>0</v>
      </c>
      <c r="Z133" s="142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67" t="s">
        <v>211</v>
      </c>
      <c r="B134" s="11">
        <v>0</v>
      </c>
      <c r="C134" s="11">
        <v>0</v>
      </c>
      <c r="D134" s="11">
        <v>0</v>
      </c>
      <c r="E134" s="142">
        <v>0</v>
      </c>
      <c r="F134" s="149">
        <v>0</v>
      </c>
      <c r="G134" s="11">
        <v>0</v>
      </c>
      <c r="H134" s="11">
        <v>0</v>
      </c>
      <c r="I134" s="11">
        <v>0</v>
      </c>
      <c r="J134" s="149">
        <v>0</v>
      </c>
      <c r="K134" s="11">
        <v>0</v>
      </c>
      <c r="L134" s="11">
        <v>0</v>
      </c>
      <c r="M134" s="142">
        <v>0</v>
      </c>
      <c r="N134" s="11">
        <v>0</v>
      </c>
      <c r="O134" s="11">
        <v>0</v>
      </c>
      <c r="P134" s="11">
        <v>0</v>
      </c>
      <c r="Q134" s="11">
        <v>0</v>
      </c>
      <c r="R134" s="167" t="s">
        <v>211</v>
      </c>
      <c r="S134" s="11">
        <v>0</v>
      </c>
      <c r="T134" s="11">
        <v>0</v>
      </c>
      <c r="U134" s="11">
        <v>0</v>
      </c>
      <c r="V134" s="142">
        <v>0</v>
      </c>
      <c r="W134" s="11">
        <v>0</v>
      </c>
      <c r="X134" s="11">
        <v>0</v>
      </c>
      <c r="Y134" s="11">
        <v>0</v>
      </c>
      <c r="Z134" s="142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67" t="s">
        <v>212</v>
      </c>
      <c r="B135" s="11">
        <v>0</v>
      </c>
      <c r="C135" s="11">
        <v>0</v>
      </c>
      <c r="D135" s="11">
        <v>0</v>
      </c>
      <c r="E135" s="142">
        <v>0</v>
      </c>
      <c r="F135" s="149">
        <v>0</v>
      </c>
      <c r="G135" s="11">
        <v>0</v>
      </c>
      <c r="H135" s="11">
        <v>0</v>
      </c>
      <c r="I135" s="11">
        <v>0</v>
      </c>
      <c r="J135" s="149">
        <v>0</v>
      </c>
      <c r="K135" s="11">
        <v>0</v>
      </c>
      <c r="L135" s="11">
        <v>0</v>
      </c>
      <c r="M135" s="142">
        <v>0</v>
      </c>
      <c r="N135" s="11">
        <v>0</v>
      </c>
      <c r="O135" s="11">
        <v>0</v>
      </c>
      <c r="P135" s="11">
        <v>0</v>
      </c>
      <c r="Q135" s="11">
        <v>0</v>
      </c>
      <c r="R135" s="167" t="s">
        <v>212</v>
      </c>
      <c r="S135" s="11">
        <v>0</v>
      </c>
      <c r="T135" s="11">
        <v>0</v>
      </c>
      <c r="U135" s="11">
        <v>0</v>
      </c>
      <c r="V135" s="142">
        <v>0</v>
      </c>
      <c r="W135" s="11">
        <v>0</v>
      </c>
      <c r="X135" s="11">
        <v>0</v>
      </c>
      <c r="Y135" s="11">
        <v>0</v>
      </c>
      <c r="Z135" s="142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2" customFormat="1" ht="12.75">
      <c r="A136" s="179" t="s">
        <v>103</v>
      </c>
      <c r="B136" s="163">
        <f aca="true" t="shared" si="40" ref="B136:Q136">SUM(B131:B135)</f>
        <v>11535</v>
      </c>
      <c r="C136" s="163">
        <f t="shared" si="40"/>
        <v>2511.4</v>
      </c>
      <c r="D136" s="163">
        <f t="shared" si="40"/>
        <v>0</v>
      </c>
      <c r="E136" s="163">
        <f t="shared" si="40"/>
        <v>0</v>
      </c>
      <c r="F136" s="163">
        <f t="shared" si="40"/>
        <v>13680.8</v>
      </c>
      <c r="G136" s="163">
        <f t="shared" si="40"/>
        <v>20732.6</v>
      </c>
      <c r="H136" s="163">
        <f t="shared" si="40"/>
        <v>137</v>
      </c>
      <c r="I136" s="163">
        <f t="shared" si="40"/>
        <v>0</v>
      </c>
      <c r="J136" s="163">
        <f t="shared" si="40"/>
        <v>1982.1000000000001</v>
      </c>
      <c r="K136" s="163">
        <f t="shared" si="40"/>
        <v>447.16</v>
      </c>
      <c r="L136" s="163">
        <f t="shared" si="40"/>
        <v>341</v>
      </c>
      <c r="M136" s="163">
        <f t="shared" si="40"/>
        <v>14.76</v>
      </c>
      <c r="N136" s="163">
        <f>SUM(N131:N135)</f>
        <v>0</v>
      </c>
      <c r="O136" s="163">
        <f>SUM(O131:O135)</f>
        <v>38.4</v>
      </c>
      <c r="P136" s="163">
        <f t="shared" si="40"/>
        <v>0</v>
      </c>
      <c r="Q136" s="163">
        <f t="shared" si="40"/>
        <v>0</v>
      </c>
      <c r="R136" s="179" t="s">
        <v>103</v>
      </c>
      <c r="S136" s="163">
        <f aca="true" t="shared" si="41" ref="S136:AD136">SUM(S131:S135)</f>
        <v>1715.2</v>
      </c>
      <c r="T136" s="163">
        <f t="shared" si="41"/>
        <v>399</v>
      </c>
      <c r="U136" s="163">
        <f t="shared" si="41"/>
        <v>23</v>
      </c>
      <c r="V136" s="163">
        <f t="shared" si="41"/>
        <v>399</v>
      </c>
      <c r="W136" s="163">
        <f t="shared" si="41"/>
        <v>3.3</v>
      </c>
      <c r="X136" s="163">
        <f t="shared" si="41"/>
        <v>41.5</v>
      </c>
      <c r="Y136" s="163">
        <f t="shared" si="41"/>
        <v>0</v>
      </c>
      <c r="Z136" s="163">
        <f t="shared" si="41"/>
        <v>0</v>
      </c>
      <c r="AA136" s="163">
        <f t="shared" si="41"/>
        <v>0</v>
      </c>
      <c r="AB136" s="163">
        <f t="shared" si="41"/>
        <v>0</v>
      </c>
      <c r="AC136" s="163">
        <f t="shared" si="41"/>
        <v>0</v>
      </c>
      <c r="AD136" s="163">
        <f t="shared" si="41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v>320.2</v>
      </c>
      <c r="C138" s="11">
        <v>758.8</v>
      </c>
      <c r="D138" s="11">
        <v>0</v>
      </c>
      <c r="E138" s="142">
        <v>0</v>
      </c>
      <c r="F138" s="149">
        <v>538.7</v>
      </c>
      <c r="G138" s="11">
        <v>542.62</v>
      </c>
      <c r="H138" s="11">
        <v>0</v>
      </c>
      <c r="I138" s="11">
        <v>0</v>
      </c>
      <c r="J138" s="149">
        <v>66.2</v>
      </c>
      <c r="K138" s="11">
        <v>163.38</v>
      </c>
      <c r="L138" s="11">
        <v>0</v>
      </c>
      <c r="M138" s="142">
        <v>0</v>
      </c>
      <c r="N138" s="11">
        <v>12.8</v>
      </c>
      <c r="O138" s="11">
        <v>18.1</v>
      </c>
      <c r="P138" s="11">
        <v>0</v>
      </c>
      <c r="Q138" s="11">
        <v>0</v>
      </c>
      <c r="R138" s="167" t="s">
        <v>214</v>
      </c>
      <c r="S138" s="11">
        <v>357.1</v>
      </c>
      <c r="T138" s="11">
        <v>141.47</v>
      </c>
      <c r="U138" s="11">
        <v>0</v>
      </c>
      <c r="V138" s="142">
        <v>0</v>
      </c>
      <c r="W138" s="11">
        <v>0</v>
      </c>
      <c r="X138" s="11">
        <v>0</v>
      </c>
      <c r="Y138" s="11">
        <v>0</v>
      </c>
      <c r="Z138" s="142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67" t="s">
        <v>215</v>
      </c>
      <c r="B139" s="11">
        <v>0</v>
      </c>
      <c r="C139" s="11">
        <v>0</v>
      </c>
      <c r="D139" s="11">
        <v>0</v>
      </c>
      <c r="E139" s="142">
        <v>0</v>
      </c>
      <c r="F139" s="149">
        <v>47.1</v>
      </c>
      <c r="G139" s="11">
        <v>65.69</v>
      </c>
      <c r="H139" s="11">
        <v>0</v>
      </c>
      <c r="I139" s="11">
        <v>0</v>
      </c>
      <c r="J139" s="149">
        <v>79.9</v>
      </c>
      <c r="K139" s="11">
        <v>0</v>
      </c>
      <c r="L139" s="11">
        <v>0</v>
      </c>
      <c r="M139" s="142">
        <v>0</v>
      </c>
      <c r="N139" s="11">
        <v>0</v>
      </c>
      <c r="O139" s="11">
        <v>0</v>
      </c>
      <c r="P139" s="11">
        <v>0</v>
      </c>
      <c r="Q139" s="11">
        <v>0</v>
      </c>
      <c r="R139" s="167" t="s">
        <v>215</v>
      </c>
      <c r="S139" s="11">
        <v>46</v>
      </c>
      <c r="T139" s="11">
        <v>26.12</v>
      </c>
      <c r="U139" s="11">
        <v>0</v>
      </c>
      <c r="V139" s="142">
        <v>0</v>
      </c>
      <c r="W139" s="11">
        <v>0</v>
      </c>
      <c r="X139" s="11">
        <v>0</v>
      </c>
      <c r="Y139" s="11">
        <v>0</v>
      </c>
      <c r="Z139" s="142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67" t="s">
        <v>216</v>
      </c>
      <c r="B140" s="11">
        <v>0</v>
      </c>
      <c r="C140" s="11">
        <v>0</v>
      </c>
      <c r="D140" s="11">
        <v>0</v>
      </c>
      <c r="E140" s="142">
        <v>0</v>
      </c>
      <c r="F140" s="149">
        <v>0</v>
      </c>
      <c r="G140" s="11">
        <v>0</v>
      </c>
      <c r="H140" s="11">
        <v>0</v>
      </c>
      <c r="I140" s="11">
        <v>0</v>
      </c>
      <c r="J140" s="149">
        <v>0</v>
      </c>
      <c r="K140" s="11">
        <v>0</v>
      </c>
      <c r="L140" s="11">
        <v>0</v>
      </c>
      <c r="M140" s="142">
        <v>0</v>
      </c>
      <c r="N140" s="11">
        <v>0</v>
      </c>
      <c r="O140" s="11">
        <v>0</v>
      </c>
      <c r="P140" s="11">
        <v>0</v>
      </c>
      <c r="Q140" s="11">
        <v>0</v>
      </c>
      <c r="R140" s="167" t="s">
        <v>216</v>
      </c>
      <c r="S140" s="11">
        <v>0</v>
      </c>
      <c r="T140" s="11">
        <v>0</v>
      </c>
      <c r="U140" s="11">
        <v>0</v>
      </c>
      <c r="V140" s="142">
        <v>0</v>
      </c>
      <c r="W140" s="11">
        <v>0</v>
      </c>
      <c r="X140" s="11">
        <v>0</v>
      </c>
      <c r="Y140" s="11">
        <v>0</v>
      </c>
      <c r="Z140" s="142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67" t="s">
        <v>217</v>
      </c>
      <c r="B141" s="11">
        <v>77.3</v>
      </c>
      <c r="C141" s="11">
        <v>4157.8</v>
      </c>
      <c r="D141" s="11">
        <v>0</v>
      </c>
      <c r="E141" s="142">
        <v>0</v>
      </c>
      <c r="F141" s="149">
        <v>219.6</v>
      </c>
      <c r="G141" s="11">
        <v>1181.6</v>
      </c>
      <c r="H141" s="11">
        <v>0</v>
      </c>
      <c r="I141" s="11">
        <v>0</v>
      </c>
      <c r="J141" s="149">
        <v>0</v>
      </c>
      <c r="K141" s="11">
        <v>0</v>
      </c>
      <c r="L141" s="11">
        <v>0</v>
      </c>
      <c r="M141" s="142">
        <v>0</v>
      </c>
      <c r="N141" s="11">
        <v>0</v>
      </c>
      <c r="O141" s="11">
        <v>0</v>
      </c>
      <c r="P141" s="11">
        <v>0</v>
      </c>
      <c r="Q141" s="11">
        <v>0</v>
      </c>
      <c r="R141" s="167" t="s">
        <v>217</v>
      </c>
      <c r="S141" s="11">
        <v>0</v>
      </c>
      <c r="T141" s="11">
        <v>5</v>
      </c>
      <c r="U141" s="11">
        <v>0</v>
      </c>
      <c r="V141" s="142">
        <v>0</v>
      </c>
      <c r="W141" s="11">
        <v>0</v>
      </c>
      <c r="X141" s="11">
        <v>0</v>
      </c>
      <c r="Y141" s="11">
        <v>0</v>
      </c>
      <c r="Z141" s="142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67" t="s">
        <v>218</v>
      </c>
      <c r="B142" s="11">
        <v>0</v>
      </c>
      <c r="C142" s="11">
        <v>0</v>
      </c>
      <c r="D142" s="11">
        <v>0</v>
      </c>
      <c r="E142" s="142">
        <v>0</v>
      </c>
      <c r="F142" s="149">
        <v>0</v>
      </c>
      <c r="G142" s="11">
        <v>0</v>
      </c>
      <c r="H142" s="11">
        <v>0</v>
      </c>
      <c r="I142" s="11">
        <v>0</v>
      </c>
      <c r="J142" s="149">
        <v>0</v>
      </c>
      <c r="K142" s="11">
        <v>0</v>
      </c>
      <c r="L142" s="11">
        <v>0</v>
      </c>
      <c r="M142" s="142">
        <v>0</v>
      </c>
      <c r="N142" s="11">
        <v>0</v>
      </c>
      <c r="O142" s="11">
        <v>0</v>
      </c>
      <c r="P142" s="11">
        <v>0</v>
      </c>
      <c r="Q142" s="11">
        <v>0</v>
      </c>
      <c r="R142" s="167" t="s">
        <v>218</v>
      </c>
      <c r="S142" s="11">
        <v>0</v>
      </c>
      <c r="T142" s="11">
        <v>7.14</v>
      </c>
      <c r="U142" s="11">
        <v>0</v>
      </c>
      <c r="V142" s="142">
        <v>0</v>
      </c>
      <c r="W142" s="11">
        <v>0</v>
      </c>
      <c r="X142" s="11">
        <v>0</v>
      </c>
      <c r="Y142" s="11">
        <v>0</v>
      </c>
      <c r="Z142" s="142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67" t="s">
        <v>219</v>
      </c>
      <c r="B143" s="11">
        <v>7.1</v>
      </c>
      <c r="C143" s="11">
        <v>20.9</v>
      </c>
      <c r="D143" s="11">
        <v>0</v>
      </c>
      <c r="E143" s="142">
        <v>0</v>
      </c>
      <c r="F143" s="149">
        <v>1446.1</v>
      </c>
      <c r="G143" s="11">
        <v>3481.4</v>
      </c>
      <c r="H143" s="11">
        <v>242.4</v>
      </c>
      <c r="I143" s="11">
        <v>389.1</v>
      </c>
      <c r="J143" s="149">
        <v>0</v>
      </c>
      <c r="K143" s="11">
        <v>0</v>
      </c>
      <c r="L143" s="11">
        <v>0</v>
      </c>
      <c r="M143" s="142">
        <v>0</v>
      </c>
      <c r="N143" s="11">
        <v>0</v>
      </c>
      <c r="O143" s="11">
        <v>0</v>
      </c>
      <c r="P143" s="11">
        <v>0</v>
      </c>
      <c r="Q143" s="11">
        <v>0</v>
      </c>
      <c r="R143" s="167" t="s">
        <v>219</v>
      </c>
      <c r="S143" s="11">
        <v>16.5</v>
      </c>
      <c r="T143" s="11">
        <v>3.7</v>
      </c>
      <c r="U143" s="11">
        <v>0</v>
      </c>
      <c r="V143" s="142">
        <v>0</v>
      </c>
      <c r="W143" s="11">
        <v>4.6</v>
      </c>
      <c r="X143" s="11">
        <v>0</v>
      </c>
      <c r="Y143" s="11">
        <v>0</v>
      </c>
      <c r="Z143" s="142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2" customFormat="1" ht="12.75">
      <c r="A144" s="179" t="s">
        <v>103</v>
      </c>
      <c r="B144" s="163">
        <f aca="true" t="shared" si="42" ref="B144:Q144">SUM(B138:B143)</f>
        <v>404.6</v>
      </c>
      <c r="C144" s="163">
        <f t="shared" si="42"/>
        <v>4937.5</v>
      </c>
      <c r="D144" s="163">
        <f t="shared" si="42"/>
        <v>0</v>
      </c>
      <c r="E144" s="163">
        <f t="shared" si="42"/>
        <v>0</v>
      </c>
      <c r="F144" s="163">
        <f t="shared" si="42"/>
        <v>2251.5</v>
      </c>
      <c r="G144" s="163">
        <f t="shared" si="42"/>
        <v>5271.3099999999995</v>
      </c>
      <c r="H144" s="163">
        <f t="shared" si="42"/>
        <v>242.4</v>
      </c>
      <c r="I144" s="163">
        <f t="shared" si="42"/>
        <v>389.1</v>
      </c>
      <c r="J144" s="163">
        <f t="shared" si="42"/>
        <v>146.10000000000002</v>
      </c>
      <c r="K144" s="163">
        <f t="shared" si="42"/>
        <v>163.38</v>
      </c>
      <c r="L144" s="163">
        <f t="shared" si="42"/>
        <v>0</v>
      </c>
      <c r="M144" s="163">
        <f t="shared" si="42"/>
        <v>0</v>
      </c>
      <c r="N144" s="163">
        <f>SUM(N138:N143)</f>
        <v>12.8</v>
      </c>
      <c r="O144" s="163">
        <f>SUM(O138:O143)</f>
        <v>18.1</v>
      </c>
      <c r="P144" s="163">
        <f t="shared" si="42"/>
        <v>0</v>
      </c>
      <c r="Q144" s="163">
        <f t="shared" si="42"/>
        <v>0</v>
      </c>
      <c r="R144" s="179" t="s">
        <v>103</v>
      </c>
      <c r="S144" s="163">
        <f aca="true" t="shared" si="43" ref="S144:AD144">SUM(S138:S143)</f>
        <v>419.6</v>
      </c>
      <c r="T144" s="163">
        <f t="shared" si="43"/>
        <v>183.42999999999998</v>
      </c>
      <c r="U144" s="163">
        <f t="shared" si="43"/>
        <v>0</v>
      </c>
      <c r="V144" s="163">
        <f t="shared" si="43"/>
        <v>0</v>
      </c>
      <c r="W144" s="163">
        <f t="shared" si="43"/>
        <v>4.6</v>
      </c>
      <c r="X144" s="163">
        <f t="shared" si="43"/>
        <v>0</v>
      </c>
      <c r="Y144" s="163">
        <f t="shared" si="43"/>
        <v>0</v>
      </c>
      <c r="Z144" s="163">
        <f t="shared" si="43"/>
        <v>0</v>
      </c>
      <c r="AA144" s="163">
        <f t="shared" si="43"/>
        <v>0</v>
      </c>
      <c r="AB144" s="163">
        <f t="shared" si="43"/>
        <v>0</v>
      </c>
      <c r="AC144" s="163">
        <f t="shared" si="43"/>
        <v>0</v>
      </c>
      <c r="AD144" s="163">
        <f t="shared" si="43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v>0</v>
      </c>
      <c r="C146" s="11">
        <v>0</v>
      </c>
      <c r="D146" s="11">
        <v>0</v>
      </c>
      <c r="E146" s="154">
        <v>0</v>
      </c>
      <c r="F146" s="11">
        <v>0</v>
      </c>
      <c r="G146" s="11">
        <v>0</v>
      </c>
      <c r="H146" s="11">
        <v>0</v>
      </c>
      <c r="I146" s="154">
        <v>0</v>
      </c>
      <c r="J146" s="11">
        <v>0</v>
      </c>
      <c r="K146" s="11">
        <v>0</v>
      </c>
      <c r="L146" s="11">
        <v>0</v>
      </c>
      <c r="M146" s="154">
        <v>0</v>
      </c>
      <c r="N146" s="11">
        <v>0</v>
      </c>
      <c r="O146" s="11">
        <v>0</v>
      </c>
      <c r="P146" s="11">
        <v>0</v>
      </c>
      <c r="Q146" s="11">
        <v>0</v>
      </c>
      <c r="R146" s="167" t="s">
        <v>221</v>
      </c>
      <c r="S146" s="11">
        <v>0</v>
      </c>
      <c r="T146" s="11">
        <v>0</v>
      </c>
      <c r="U146" s="11">
        <v>0</v>
      </c>
      <c r="V146" s="142">
        <v>0</v>
      </c>
      <c r="W146" s="11">
        <v>0</v>
      </c>
      <c r="X146" s="11">
        <v>0</v>
      </c>
      <c r="Y146" s="11">
        <v>0</v>
      </c>
      <c r="Z146" s="142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2" customFormat="1" ht="12.75">
      <c r="A147" s="168" t="s">
        <v>222</v>
      </c>
      <c r="B147" s="63">
        <v>0</v>
      </c>
      <c r="C147" s="63">
        <v>0</v>
      </c>
      <c r="D147" s="63">
        <v>0</v>
      </c>
      <c r="E147" s="155">
        <v>0</v>
      </c>
      <c r="F147" s="63">
        <v>0</v>
      </c>
      <c r="G147" s="63">
        <v>0</v>
      </c>
      <c r="H147" s="63">
        <v>0</v>
      </c>
      <c r="I147" s="155">
        <v>0</v>
      </c>
      <c r="J147" s="63">
        <v>0</v>
      </c>
      <c r="K147" s="63">
        <v>0</v>
      </c>
      <c r="L147" s="63">
        <v>0</v>
      </c>
      <c r="M147" s="155">
        <v>0</v>
      </c>
      <c r="N147" s="63">
        <v>0</v>
      </c>
      <c r="O147" s="63">
        <v>0</v>
      </c>
      <c r="P147" s="63">
        <v>0</v>
      </c>
      <c r="Q147" s="63">
        <v>0</v>
      </c>
      <c r="R147" s="168" t="s">
        <v>222</v>
      </c>
      <c r="S147" s="63">
        <v>293.6</v>
      </c>
      <c r="T147" s="63">
        <v>0</v>
      </c>
      <c r="U147" s="63"/>
      <c r="V147" s="146"/>
      <c r="W147" s="63">
        <v>0</v>
      </c>
      <c r="X147" s="63">
        <v>0</v>
      </c>
      <c r="Y147" s="63"/>
      <c r="Z147" s="146"/>
      <c r="AA147" s="63"/>
      <c r="AB147" s="63"/>
      <c r="AC147" s="63"/>
      <c r="AD147" s="63"/>
    </row>
    <row r="148" spans="1:30" s="158" customFormat="1" ht="18.75" customHeight="1">
      <c r="A148" s="169" t="s">
        <v>223</v>
      </c>
      <c r="B148" s="156">
        <f aca="true" t="shared" si="44" ref="B148:M148">B17+B23+B28+B32+B40+B45+B51+B55+B61+B65+B71+B78+B85+B91+B98+B108+B113+B123+B129+B136+B144+B147</f>
        <v>1170281</v>
      </c>
      <c r="C148" s="156">
        <f t="shared" si="44"/>
        <v>1060963.6500000001</v>
      </c>
      <c r="D148" s="123">
        <f>D17+D23+D28+D32+D40+D45+D51+D55+D61+D65+D71+D78+D85+D91+D98+D108+D113+D123+D129+D136+D144+D147</f>
        <v>11845.5</v>
      </c>
      <c r="E148" s="157">
        <f>E17+E23+E28+E32+E40+E45+E51+E55+E61+E65+E71+E78+E85+E91+E98+E108+E113+E123+E129+E136+E144+E147</f>
        <v>9649.06</v>
      </c>
      <c r="F148" s="156">
        <f>F17+F23+F28+F32+F40+F45+F51+F55+F61+F65+F71+F78+F85+F91+F98+F108+F113+F123+F129+F136+F144+F147</f>
        <v>496662.69999999995</v>
      </c>
      <c r="G148" s="156">
        <f>G17+G23+G28+G32+G40+G45+G51+G55+G61+G65+G71+G78+G85+G91+G98+G108+G113+G123+G129+G136+G144+G147</f>
        <v>490883.6</v>
      </c>
      <c r="H148" s="123">
        <f t="shared" si="44"/>
        <v>3006.0000000000005</v>
      </c>
      <c r="I148" s="129">
        <f t="shared" si="44"/>
        <v>2618.4</v>
      </c>
      <c r="J148" s="156">
        <f t="shared" si="44"/>
        <v>60679.399999999994</v>
      </c>
      <c r="K148" s="156">
        <f t="shared" si="44"/>
        <v>54439.02</v>
      </c>
      <c r="L148" s="123">
        <f t="shared" si="44"/>
        <v>3984.6</v>
      </c>
      <c r="M148" s="129">
        <f t="shared" si="44"/>
        <v>2943.9000000000005</v>
      </c>
      <c r="N148" s="156">
        <f>N17+N23+N28+N32+N40+N45+N51+N55+N61+N65+N71+N78+N85+N91+N98+N108+N113+N123+N129+N136+N144+N147</f>
        <v>2326.5</v>
      </c>
      <c r="O148" s="156">
        <f>O17+O23+O28+O32+O40+O45+O51+O55+O61+O65+O71+O78+O85+O91+O98+O108+O113+O123+O129+O136+O144+O147</f>
        <v>5298.469999999999</v>
      </c>
      <c r="P148" s="123">
        <f>P17+P23+P28+P32+P40+P45+P51+P55+P61+P65+P71+P78+P85+P91+P98+P108+P113+P123+P129+P136+P144+P147</f>
        <v>480.40000000000003</v>
      </c>
      <c r="Q148" s="123">
        <f>Q17+Q23+Q28+Q32+Q40+Q45+Q51+Q55+Q61+Q65+Q71+Q78+Q85+Q91+Q98+Q108+Q113+Q123+Q129+Q136+Q144+Q147</f>
        <v>538.4300000000001</v>
      </c>
      <c r="R148" s="169" t="s">
        <v>223</v>
      </c>
      <c r="S148" s="156">
        <f>S17+S23+S28+S32+S40+S45+S51+S55+S61+S65+S71+S78+S85+S91+S98+S108+S113+S123+S129+S136+S144+S147</f>
        <v>218057.00000000006</v>
      </c>
      <c r="T148" s="156">
        <f>T17+T23+T28+T32+T40+T45+T51+T55+T61+T65+T71+T78+T85+T91+T98+T108+T113+T123+T129+T136+T144+T147</f>
        <v>136191.9</v>
      </c>
      <c r="U148" s="123">
        <f aca="true" t="shared" si="45" ref="U148:AD148">U17+U23+U28+U32+U40+U45+U51+U55+U61+U65+U71+U78+U85+U91+U98+U108+U113+U123+U129+U136+U144+U147</f>
        <v>12836.599999999999</v>
      </c>
      <c r="V148" s="129">
        <f t="shared" si="45"/>
        <v>11462.569999999998</v>
      </c>
      <c r="W148" s="156">
        <f t="shared" si="45"/>
        <v>118757.70000000001</v>
      </c>
      <c r="X148" s="156">
        <f t="shared" si="45"/>
        <v>105970.34</v>
      </c>
      <c r="Y148" s="123">
        <f t="shared" si="45"/>
        <v>3202.2999999999993</v>
      </c>
      <c r="Z148" s="129">
        <f t="shared" si="45"/>
        <v>3557.8</v>
      </c>
      <c r="AA148" s="156">
        <f t="shared" si="45"/>
        <v>6901.599999999999</v>
      </c>
      <c r="AB148" s="156">
        <f t="shared" si="45"/>
        <v>3863.7000000000003</v>
      </c>
      <c r="AC148" s="123">
        <f t="shared" si="45"/>
        <v>400.4</v>
      </c>
      <c r="AD148" s="123">
        <f t="shared" si="45"/>
        <v>279</v>
      </c>
    </row>
    <row r="149" spans="1:30" ht="21.75" customHeight="1">
      <c r="A149" s="202" t="s">
        <v>224</v>
      </c>
      <c r="B149" s="202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191"/>
      <c r="P149" s="191"/>
      <c r="Q149" s="191"/>
      <c r="R149" s="202" t="s">
        <v>224</v>
      </c>
      <c r="S149" s="202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J5:M5"/>
    <mergeCell ref="O149:Q149"/>
    <mergeCell ref="A1:Q1"/>
    <mergeCell ref="R1:AD1"/>
    <mergeCell ref="A3:Q3"/>
    <mergeCell ref="A2:Q2"/>
    <mergeCell ref="R3:AD3"/>
    <mergeCell ref="R2:AD2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60" r:id="rId1"/>
  <headerFooter alignWithMargins="0">
    <oddFooter>&amp;L&amp;11Marché des oléo-protéagineux
Unité de Structuration de données&amp;R&amp;11&amp;D</oddFooter>
  </headerFooter>
  <rowBreaks count="1" manualBreakCount="1">
    <brk id="7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103" activePane="bottomLeft" state="frozen"/>
      <selection pane="topLeft" activeCell="B70" sqref="B70"/>
      <selection pane="bottomLeft" activeCell="M131" sqref="M131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9.71093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v>11148.16</v>
      </c>
      <c r="C2" s="101">
        <v>8994.65</v>
      </c>
      <c r="D2" s="62">
        <v>491.596</v>
      </c>
      <c r="E2" s="89">
        <v>20634.406</v>
      </c>
      <c r="F2" s="112">
        <v>11972.02</v>
      </c>
      <c r="G2" s="101">
        <v>7128.29</v>
      </c>
      <c r="H2" s="62">
        <v>69.328</v>
      </c>
      <c r="I2" s="89">
        <v>19169.63800000001</v>
      </c>
      <c r="J2" s="62">
        <v>3872.33</v>
      </c>
      <c r="K2" s="101">
        <v>2402.42</v>
      </c>
      <c r="L2" s="62">
        <v>112.48</v>
      </c>
      <c r="M2" s="89">
        <v>6387.23</v>
      </c>
      <c r="N2" s="62">
        <v>0</v>
      </c>
      <c r="O2" s="101">
        <v>0</v>
      </c>
      <c r="P2" s="62">
        <v>0</v>
      </c>
      <c r="Q2" s="89">
        <v>0</v>
      </c>
      <c r="R2" s="62" t="s">
        <v>0</v>
      </c>
      <c r="S2" s="13">
        <v>193.2</v>
      </c>
      <c r="T2" s="103">
        <v>34.6</v>
      </c>
      <c r="U2" s="13">
        <v>0</v>
      </c>
      <c r="V2" s="13">
        <v>227.8</v>
      </c>
      <c r="W2" s="13">
        <v>0</v>
      </c>
      <c r="X2" s="103">
        <v>0</v>
      </c>
      <c r="Y2" s="13">
        <v>5</v>
      </c>
      <c r="Z2" s="13">
        <v>5</v>
      </c>
      <c r="AA2" s="13">
        <v>0</v>
      </c>
      <c r="AB2" s="103">
        <v>0</v>
      </c>
      <c r="AC2" s="13">
        <v>0</v>
      </c>
      <c r="AD2" s="78">
        <v>0</v>
      </c>
    </row>
    <row r="3" spans="1:30" ht="12.75">
      <c r="A3" s="62" t="s">
        <v>1</v>
      </c>
      <c r="B3" s="62">
        <v>133916.78899999996</v>
      </c>
      <c r="C3" s="101">
        <v>64643.26</v>
      </c>
      <c r="D3" s="62">
        <v>0</v>
      </c>
      <c r="E3" s="89">
        <v>198560.04899999988</v>
      </c>
      <c r="F3" s="112">
        <v>1892.84</v>
      </c>
      <c r="G3" s="101">
        <v>281.6</v>
      </c>
      <c r="H3" s="62">
        <v>0</v>
      </c>
      <c r="I3" s="89">
        <v>2174.44</v>
      </c>
      <c r="J3" s="62">
        <v>0</v>
      </c>
      <c r="K3" s="101">
        <v>0</v>
      </c>
      <c r="L3" s="62">
        <v>0</v>
      </c>
      <c r="M3" s="89">
        <v>0</v>
      </c>
      <c r="N3" s="62">
        <v>125.8</v>
      </c>
      <c r="O3" s="101">
        <v>149.1</v>
      </c>
      <c r="P3" s="62">
        <v>0</v>
      </c>
      <c r="Q3" s="89">
        <v>274.9</v>
      </c>
      <c r="R3" s="62" t="s">
        <v>1</v>
      </c>
      <c r="S3" s="13">
        <v>12108.36</v>
      </c>
      <c r="T3" s="103">
        <v>4519.54</v>
      </c>
      <c r="U3" s="13">
        <v>213.2</v>
      </c>
      <c r="V3" s="13">
        <v>16841.1</v>
      </c>
      <c r="W3" s="13">
        <v>39359.52299999999</v>
      </c>
      <c r="X3" s="103">
        <v>11855.7</v>
      </c>
      <c r="Y3" s="13">
        <v>305.1</v>
      </c>
      <c r="Z3" s="13">
        <v>51520.32299999998</v>
      </c>
      <c r="AA3" s="13">
        <v>0</v>
      </c>
      <c r="AB3" s="103">
        <v>0</v>
      </c>
      <c r="AC3" s="13">
        <v>0</v>
      </c>
      <c r="AD3" s="78">
        <v>0</v>
      </c>
    </row>
    <row r="4" spans="1:30" ht="12.75">
      <c r="A4" s="62" t="s">
        <v>2</v>
      </c>
      <c r="B4" s="62">
        <v>17711.73</v>
      </c>
      <c r="C4" s="101">
        <v>15860.242999999999</v>
      </c>
      <c r="D4" s="62">
        <v>375.2</v>
      </c>
      <c r="E4" s="89">
        <v>33947.17299999999</v>
      </c>
      <c r="F4" s="112">
        <v>5069.35</v>
      </c>
      <c r="G4" s="101">
        <v>4216.99</v>
      </c>
      <c r="H4" s="62">
        <v>0</v>
      </c>
      <c r="I4" s="89">
        <v>9286.34</v>
      </c>
      <c r="J4" s="62">
        <v>259.3</v>
      </c>
      <c r="K4" s="101">
        <v>70</v>
      </c>
      <c r="L4" s="62">
        <v>0</v>
      </c>
      <c r="M4" s="89">
        <v>329.3</v>
      </c>
      <c r="N4" s="62">
        <v>0</v>
      </c>
      <c r="O4" s="101">
        <v>0</v>
      </c>
      <c r="P4" s="62">
        <v>0</v>
      </c>
      <c r="Q4" s="89">
        <v>0</v>
      </c>
      <c r="R4" s="62" t="s">
        <v>2</v>
      </c>
      <c r="S4" s="13">
        <v>487</v>
      </c>
      <c r="T4" s="103">
        <v>449.19</v>
      </c>
      <c r="U4" s="13">
        <v>408.88</v>
      </c>
      <c r="V4" s="13">
        <v>1345.07</v>
      </c>
      <c r="W4" s="13">
        <v>14.2</v>
      </c>
      <c r="X4" s="103">
        <v>146.5</v>
      </c>
      <c r="Y4" s="13">
        <v>0</v>
      </c>
      <c r="Z4" s="13">
        <v>160.7</v>
      </c>
      <c r="AA4" s="13">
        <v>0</v>
      </c>
      <c r="AB4" s="103">
        <v>22.2</v>
      </c>
      <c r="AC4" s="13">
        <v>0</v>
      </c>
      <c r="AD4" s="78">
        <v>22.2</v>
      </c>
    </row>
    <row r="5" spans="1:30" ht="12.75">
      <c r="A5" s="62" t="s">
        <v>3</v>
      </c>
      <c r="B5" s="62">
        <v>2746.46</v>
      </c>
      <c r="C5" s="101">
        <v>654.04</v>
      </c>
      <c r="D5" s="62">
        <v>0</v>
      </c>
      <c r="E5" s="89">
        <v>3400.5</v>
      </c>
      <c r="F5" s="112">
        <v>1620.659</v>
      </c>
      <c r="G5" s="101">
        <v>242.72</v>
      </c>
      <c r="H5" s="62">
        <v>0</v>
      </c>
      <c r="I5" s="89">
        <v>1863.3790000000001</v>
      </c>
      <c r="J5" s="62">
        <v>419.348</v>
      </c>
      <c r="K5" s="101">
        <v>46.59</v>
      </c>
      <c r="L5" s="62">
        <v>0</v>
      </c>
      <c r="M5" s="89">
        <v>465.938</v>
      </c>
      <c r="N5" s="62">
        <v>0</v>
      </c>
      <c r="O5" s="101">
        <v>0</v>
      </c>
      <c r="P5" s="62">
        <v>0</v>
      </c>
      <c r="Q5" s="89">
        <v>0</v>
      </c>
      <c r="R5" s="62" t="s">
        <v>3</v>
      </c>
      <c r="S5" s="13">
        <v>1438.8229999999996</v>
      </c>
      <c r="T5" s="103">
        <v>302.21</v>
      </c>
      <c r="U5" s="13">
        <v>31.6</v>
      </c>
      <c r="V5" s="13">
        <v>1772.6329999999994</v>
      </c>
      <c r="W5" s="13">
        <v>0</v>
      </c>
      <c r="X5" s="103">
        <v>0</v>
      </c>
      <c r="Y5" s="13">
        <v>0</v>
      </c>
      <c r="Z5" s="13">
        <v>0</v>
      </c>
      <c r="AA5" s="13">
        <v>0</v>
      </c>
      <c r="AB5" s="103">
        <v>0</v>
      </c>
      <c r="AC5" s="13">
        <v>0</v>
      </c>
      <c r="AD5" s="78">
        <v>0</v>
      </c>
    </row>
    <row r="6" spans="1:30" ht="12.75">
      <c r="A6" s="62" t="s">
        <v>4</v>
      </c>
      <c r="B6" s="62">
        <v>163.846</v>
      </c>
      <c r="C6" s="101">
        <v>0</v>
      </c>
      <c r="D6" s="62">
        <v>0</v>
      </c>
      <c r="E6" s="89">
        <v>163.846</v>
      </c>
      <c r="F6" s="112">
        <v>215.038</v>
      </c>
      <c r="G6" s="101">
        <v>0</v>
      </c>
      <c r="H6" s="62">
        <v>0</v>
      </c>
      <c r="I6" s="89">
        <v>215.038</v>
      </c>
      <c r="J6" s="62">
        <v>11.538999999999998</v>
      </c>
      <c r="K6" s="101">
        <v>0</v>
      </c>
      <c r="L6" s="62">
        <v>0</v>
      </c>
      <c r="M6" s="89">
        <v>11.538999999999998</v>
      </c>
      <c r="N6" s="62">
        <v>0</v>
      </c>
      <c r="O6" s="101">
        <v>0</v>
      </c>
      <c r="P6" s="62">
        <v>0</v>
      </c>
      <c r="Q6" s="89">
        <v>0</v>
      </c>
      <c r="R6" s="62" t="s">
        <v>4</v>
      </c>
      <c r="S6" s="13">
        <v>13.646</v>
      </c>
      <c r="T6" s="103">
        <v>13.6</v>
      </c>
      <c r="U6" s="13">
        <v>0</v>
      </c>
      <c r="V6" s="13">
        <v>27.246000000000002</v>
      </c>
      <c r="W6" s="13">
        <v>0</v>
      </c>
      <c r="X6" s="103">
        <v>0</v>
      </c>
      <c r="Y6" s="13">
        <v>0</v>
      </c>
      <c r="Z6" s="13">
        <v>0</v>
      </c>
      <c r="AA6" s="13">
        <v>0</v>
      </c>
      <c r="AB6" s="103">
        <v>0</v>
      </c>
      <c r="AC6" s="13">
        <v>0</v>
      </c>
      <c r="AD6" s="78">
        <v>0</v>
      </c>
    </row>
    <row r="7" spans="1:30" ht="12.75">
      <c r="A7" s="62" t="s">
        <v>5</v>
      </c>
      <c r="B7">
        <v>77.9</v>
      </c>
      <c r="C7" s="102">
        <v>0</v>
      </c>
      <c r="D7">
        <v>0</v>
      </c>
      <c r="E7" s="90">
        <v>77.9</v>
      </c>
      <c r="F7" s="113">
        <v>70.1</v>
      </c>
      <c r="G7" s="102">
        <v>0</v>
      </c>
      <c r="H7">
        <v>0</v>
      </c>
      <c r="I7" s="90">
        <v>70.1</v>
      </c>
      <c r="J7">
        <v>0</v>
      </c>
      <c r="K7" s="102">
        <v>0</v>
      </c>
      <c r="L7">
        <v>0</v>
      </c>
      <c r="M7" s="90">
        <v>0</v>
      </c>
      <c r="N7">
        <v>0</v>
      </c>
      <c r="O7" s="102">
        <v>0</v>
      </c>
      <c r="P7">
        <v>0</v>
      </c>
      <c r="Q7" s="90">
        <v>0</v>
      </c>
      <c r="R7" s="62" t="s">
        <v>5</v>
      </c>
      <c r="S7" s="13">
        <v>0</v>
      </c>
      <c r="T7" s="103">
        <v>0</v>
      </c>
      <c r="U7" s="13">
        <v>0</v>
      </c>
      <c r="V7" s="13">
        <v>0</v>
      </c>
      <c r="W7" s="13">
        <v>0</v>
      </c>
      <c r="X7" s="103">
        <v>0</v>
      </c>
      <c r="Y7" s="13">
        <v>0</v>
      </c>
      <c r="Z7" s="13">
        <v>0</v>
      </c>
      <c r="AA7" s="13">
        <v>0</v>
      </c>
      <c r="AB7" s="103">
        <v>0</v>
      </c>
      <c r="AC7" s="13">
        <v>0</v>
      </c>
      <c r="AD7" s="78">
        <v>0</v>
      </c>
    </row>
    <row r="8" spans="1:30" ht="12.75">
      <c r="A8" s="62" t="s">
        <v>6</v>
      </c>
      <c r="B8" s="62">
        <v>108.3</v>
      </c>
      <c r="C8" s="101">
        <v>0</v>
      </c>
      <c r="D8" s="62">
        <v>0</v>
      </c>
      <c r="E8" s="89">
        <v>108.3</v>
      </c>
      <c r="F8" s="112">
        <v>118.4</v>
      </c>
      <c r="G8" s="101">
        <v>9.5</v>
      </c>
      <c r="H8" s="62">
        <v>0</v>
      </c>
      <c r="I8" s="89">
        <v>127.9</v>
      </c>
      <c r="J8" s="62">
        <v>0</v>
      </c>
      <c r="K8" s="101">
        <v>0</v>
      </c>
      <c r="L8" s="62">
        <v>0</v>
      </c>
      <c r="M8" s="89">
        <v>0</v>
      </c>
      <c r="N8" s="62">
        <v>0</v>
      </c>
      <c r="O8" s="101">
        <v>0</v>
      </c>
      <c r="P8" s="62">
        <v>0</v>
      </c>
      <c r="Q8" s="89">
        <v>0</v>
      </c>
      <c r="R8" s="62" t="s">
        <v>6</v>
      </c>
      <c r="S8" s="13">
        <v>49.4</v>
      </c>
      <c r="T8" s="103">
        <v>0</v>
      </c>
      <c r="U8" s="13">
        <v>0</v>
      </c>
      <c r="V8" s="13">
        <v>49.4</v>
      </c>
      <c r="W8" s="13">
        <v>0</v>
      </c>
      <c r="X8" s="103">
        <v>0</v>
      </c>
      <c r="Y8" s="13">
        <v>0</v>
      </c>
      <c r="Z8" s="13">
        <v>0</v>
      </c>
      <c r="AA8" s="13">
        <v>0</v>
      </c>
      <c r="AB8" s="103">
        <v>0</v>
      </c>
      <c r="AC8" s="13">
        <v>0</v>
      </c>
      <c r="AD8" s="78">
        <v>0</v>
      </c>
    </row>
    <row r="9" spans="1:30" ht="12.75">
      <c r="A9" s="62" t="s">
        <v>7</v>
      </c>
      <c r="B9" s="62">
        <v>73018.30899999998</v>
      </c>
      <c r="C9" s="101">
        <v>5995.36</v>
      </c>
      <c r="D9" s="62">
        <v>0</v>
      </c>
      <c r="E9" s="89">
        <v>79013.66899999998</v>
      </c>
      <c r="F9" s="112">
        <v>246.99</v>
      </c>
      <c r="G9" s="101">
        <v>0</v>
      </c>
      <c r="H9" s="62">
        <v>0</v>
      </c>
      <c r="I9" s="89">
        <v>246.99</v>
      </c>
      <c r="J9" s="62">
        <v>0</v>
      </c>
      <c r="K9" s="101">
        <v>0</v>
      </c>
      <c r="L9" s="62">
        <v>0</v>
      </c>
      <c r="M9" s="89">
        <v>0</v>
      </c>
      <c r="N9" s="62">
        <v>40.1</v>
      </c>
      <c r="O9" s="101">
        <v>0</v>
      </c>
      <c r="P9" s="62">
        <v>0</v>
      </c>
      <c r="Q9" s="89">
        <v>40.1</v>
      </c>
      <c r="R9" s="62" t="s">
        <v>7</v>
      </c>
      <c r="S9" s="13">
        <v>5765.18</v>
      </c>
      <c r="T9" s="103">
        <v>586.34</v>
      </c>
      <c r="U9" s="13">
        <v>0</v>
      </c>
      <c r="V9" s="13">
        <v>6351.52</v>
      </c>
      <c r="W9" s="13">
        <v>6663.59</v>
      </c>
      <c r="X9" s="103">
        <v>105.7</v>
      </c>
      <c r="Y9" s="13">
        <v>0</v>
      </c>
      <c r="Z9" s="13">
        <v>6769.29</v>
      </c>
      <c r="AA9" s="13">
        <v>0</v>
      </c>
      <c r="AB9" s="103">
        <v>0</v>
      </c>
      <c r="AC9" s="13">
        <v>0</v>
      </c>
      <c r="AD9" s="78">
        <v>0</v>
      </c>
    </row>
    <row r="10" spans="1:30" ht="12.75">
      <c r="A10" s="62" t="s">
        <v>8</v>
      </c>
      <c r="B10" s="62">
        <v>2884.8089999999997</v>
      </c>
      <c r="C10" s="101">
        <v>0</v>
      </c>
      <c r="D10" s="62">
        <v>0</v>
      </c>
      <c r="E10" s="89">
        <v>2884.8089999999997</v>
      </c>
      <c r="F10" s="112">
        <v>18298.878000000004</v>
      </c>
      <c r="G10" s="101">
        <v>66.5</v>
      </c>
      <c r="H10" s="62">
        <v>0</v>
      </c>
      <c r="I10" s="89">
        <v>18365.378000000004</v>
      </c>
      <c r="J10" s="62">
        <v>204</v>
      </c>
      <c r="K10" s="101">
        <v>86</v>
      </c>
      <c r="L10" s="62">
        <v>0</v>
      </c>
      <c r="M10" s="89">
        <v>290</v>
      </c>
      <c r="N10" s="62">
        <v>153</v>
      </c>
      <c r="O10" s="101">
        <v>0</v>
      </c>
      <c r="P10" s="62">
        <v>0</v>
      </c>
      <c r="Q10" s="89">
        <v>153</v>
      </c>
      <c r="R10" s="62" t="s">
        <v>8</v>
      </c>
      <c r="S10" s="13">
        <v>376.609</v>
      </c>
      <c r="T10" s="103">
        <v>0</v>
      </c>
      <c r="U10" s="13">
        <v>0</v>
      </c>
      <c r="V10" s="13">
        <v>376.609</v>
      </c>
      <c r="W10" s="13">
        <v>55.5</v>
      </c>
      <c r="X10" s="103">
        <v>0</v>
      </c>
      <c r="Y10" s="13">
        <v>0</v>
      </c>
      <c r="Z10" s="13">
        <v>55.5</v>
      </c>
      <c r="AA10" s="13">
        <v>0</v>
      </c>
      <c r="AB10" s="103">
        <v>0</v>
      </c>
      <c r="AC10" s="13">
        <v>0</v>
      </c>
      <c r="AD10" s="78">
        <v>0</v>
      </c>
    </row>
    <row r="11" spans="1:30" ht="12.75">
      <c r="A11" s="62" t="s">
        <v>9</v>
      </c>
      <c r="B11" s="62">
        <v>105440.52900000001</v>
      </c>
      <c r="C11" s="101">
        <v>136334.55</v>
      </c>
      <c r="D11" s="62">
        <v>0</v>
      </c>
      <c r="E11" s="89">
        <v>241775.07900000003</v>
      </c>
      <c r="F11" s="112">
        <v>12872.501000000002</v>
      </c>
      <c r="G11" s="101">
        <v>5304.085000000001</v>
      </c>
      <c r="H11" s="62">
        <v>0</v>
      </c>
      <c r="I11" s="89">
        <v>18176.586</v>
      </c>
      <c r="J11" s="62">
        <v>37.1</v>
      </c>
      <c r="K11" s="101">
        <v>0</v>
      </c>
      <c r="L11" s="62">
        <v>0</v>
      </c>
      <c r="M11" s="89">
        <v>37.1</v>
      </c>
      <c r="N11" s="62">
        <v>7.7</v>
      </c>
      <c r="O11" s="101">
        <v>0</v>
      </c>
      <c r="P11" s="62">
        <v>0</v>
      </c>
      <c r="Q11" s="89">
        <v>7.7</v>
      </c>
      <c r="R11" s="62" t="s">
        <v>9</v>
      </c>
      <c r="S11" s="13">
        <v>12116.56</v>
      </c>
      <c r="T11" s="103">
        <v>6422.351999999998</v>
      </c>
      <c r="U11" s="13">
        <v>581.22</v>
      </c>
      <c r="V11" s="13">
        <v>19120.13200000001</v>
      </c>
      <c r="W11" s="13">
        <v>1027.74</v>
      </c>
      <c r="X11" s="103">
        <v>1612.5</v>
      </c>
      <c r="Y11" s="13">
        <v>32</v>
      </c>
      <c r="Z11" s="13">
        <v>2672.24</v>
      </c>
      <c r="AA11" s="13">
        <v>0</v>
      </c>
      <c r="AB11" s="103">
        <v>0</v>
      </c>
      <c r="AC11" s="13">
        <v>0</v>
      </c>
      <c r="AD11" s="78">
        <v>0</v>
      </c>
    </row>
    <row r="12" spans="1:30" ht="12.75">
      <c r="A12" s="62" t="s">
        <v>10</v>
      </c>
      <c r="B12" s="62">
        <v>6437.147999999999</v>
      </c>
      <c r="C12" s="101">
        <v>240.32</v>
      </c>
      <c r="D12" s="62">
        <v>0</v>
      </c>
      <c r="E12" s="89">
        <v>6677.467999999999</v>
      </c>
      <c r="F12" s="112">
        <v>34980.46799999999</v>
      </c>
      <c r="G12" s="101">
        <v>4444.443000000002</v>
      </c>
      <c r="H12" s="62">
        <v>0</v>
      </c>
      <c r="I12" s="89">
        <v>39424.91099999999</v>
      </c>
      <c r="J12" s="62">
        <v>606.151</v>
      </c>
      <c r="K12" s="101">
        <v>49.78</v>
      </c>
      <c r="L12" s="62">
        <v>0</v>
      </c>
      <c r="M12" s="89">
        <v>655.9309999999999</v>
      </c>
      <c r="N12" s="62">
        <v>60.074</v>
      </c>
      <c r="O12" s="101">
        <v>0</v>
      </c>
      <c r="P12" s="62">
        <v>0</v>
      </c>
      <c r="Q12" s="89">
        <v>60.074</v>
      </c>
      <c r="R12" s="62" t="s">
        <v>10</v>
      </c>
      <c r="S12" s="13">
        <v>2802.3880000000004</v>
      </c>
      <c r="T12" s="103">
        <v>196.47299999999996</v>
      </c>
      <c r="U12" s="13">
        <v>0</v>
      </c>
      <c r="V12" s="13">
        <v>2998.861</v>
      </c>
      <c r="W12" s="13">
        <v>78.88299999999998</v>
      </c>
      <c r="X12" s="103">
        <v>20.3</v>
      </c>
      <c r="Y12" s="13">
        <v>0</v>
      </c>
      <c r="Z12" s="13">
        <v>99.18299999999998</v>
      </c>
      <c r="AA12" s="13">
        <v>0</v>
      </c>
      <c r="AB12" s="103">
        <v>0</v>
      </c>
      <c r="AC12" s="13">
        <v>0</v>
      </c>
      <c r="AD12" s="78">
        <v>0</v>
      </c>
    </row>
    <row r="13" spans="1:30" ht="12.75">
      <c r="A13" s="62" t="s">
        <v>11</v>
      </c>
      <c r="B13" s="62">
        <v>143.4</v>
      </c>
      <c r="C13" s="101">
        <v>1459.332</v>
      </c>
      <c r="D13" s="62">
        <v>0</v>
      </c>
      <c r="E13" s="89">
        <v>1602.7320000000002</v>
      </c>
      <c r="F13" s="112">
        <v>18</v>
      </c>
      <c r="G13" s="101">
        <v>1314.8709999999999</v>
      </c>
      <c r="H13" s="62">
        <v>0</v>
      </c>
      <c r="I13" s="89">
        <v>1332.8709999999999</v>
      </c>
      <c r="J13" s="62">
        <v>0</v>
      </c>
      <c r="K13" s="101">
        <v>201.463</v>
      </c>
      <c r="L13" s="62">
        <v>0</v>
      </c>
      <c r="M13" s="89">
        <v>201.463</v>
      </c>
      <c r="N13" s="62">
        <v>21.8</v>
      </c>
      <c r="O13" s="101">
        <v>0</v>
      </c>
      <c r="P13" s="62">
        <v>0</v>
      </c>
      <c r="Q13" s="89">
        <v>21.8</v>
      </c>
      <c r="R13" s="62" t="s">
        <v>11</v>
      </c>
      <c r="S13" s="13">
        <v>0</v>
      </c>
      <c r="T13" s="103">
        <v>425.04</v>
      </c>
      <c r="U13" s="13">
        <v>0</v>
      </c>
      <c r="V13" s="13">
        <v>425.04</v>
      </c>
      <c r="W13" s="13">
        <v>0</v>
      </c>
      <c r="X13" s="103">
        <v>182.42</v>
      </c>
      <c r="Y13" s="13">
        <v>0</v>
      </c>
      <c r="Z13" s="13">
        <v>182.42</v>
      </c>
      <c r="AA13" s="13">
        <v>0</v>
      </c>
      <c r="AB13" s="103">
        <v>0</v>
      </c>
      <c r="AC13" s="13">
        <v>0</v>
      </c>
      <c r="AD13" s="78">
        <v>0</v>
      </c>
    </row>
    <row r="14" spans="1:30" ht="12.75">
      <c r="A14" s="62" t="s">
        <v>12</v>
      </c>
      <c r="B14" s="62">
        <v>937.6</v>
      </c>
      <c r="C14" s="101">
        <v>0</v>
      </c>
      <c r="D14" s="62">
        <v>82.8</v>
      </c>
      <c r="E14" s="89">
        <v>1020.4</v>
      </c>
      <c r="F14" s="112">
        <v>2500.3</v>
      </c>
      <c r="G14" s="101">
        <v>0</v>
      </c>
      <c r="H14" s="62">
        <v>149.4</v>
      </c>
      <c r="I14" s="89">
        <v>2649.7</v>
      </c>
      <c r="J14" s="62">
        <v>58.1</v>
      </c>
      <c r="K14" s="101">
        <v>0</v>
      </c>
      <c r="L14" s="62">
        <v>18.5</v>
      </c>
      <c r="M14" s="89">
        <v>76.6</v>
      </c>
      <c r="N14" s="62">
        <v>0</v>
      </c>
      <c r="O14" s="101">
        <v>0</v>
      </c>
      <c r="P14" s="62">
        <v>6.2</v>
      </c>
      <c r="Q14" s="89">
        <v>6.2</v>
      </c>
      <c r="R14" s="62" t="s">
        <v>12</v>
      </c>
      <c r="S14" s="13">
        <v>1303.1</v>
      </c>
      <c r="T14" s="103">
        <v>0</v>
      </c>
      <c r="U14" s="13">
        <v>34.3</v>
      </c>
      <c r="V14" s="13">
        <v>1337.4</v>
      </c>
      <c r="W14" s="13">
        <v>0</v>
      </c>
      <c r="X14" s="103">
        <v>0</v>
      </c>
      <c r="Y14" s="13">
        <v>0</v>
      </c>
      <c r="Z14" s="13">
        <v>0</v>
      </c>
      <c r="AA14" s="13">
        <v>0</v>
      </c>
      <c r="AB14" s="103">
        <v>0</v>
      </c>
      <c r="AC14" s="13">
        <v>0</v>
      </c>
      <c r="AD14" s="78">
        <v>0</v>
      </c>
    </row>
    <row r="15" spans="1:30" ht="12.75">
      <c r="A15" s="62" t="s">
        <v>13</v>
      </c>
      <c r="B15" s="62">
        <v>54884.3</v>
      </c>
      <c r="C15" s="101">
        <v>14051</v>
      </c>
      <c r="D15" s="62">
        <v>128.9</v>
      </c>
      <c r="E15" s="89">
        <v>69064.2</v>
      </c>
      <c r="F15" s="112">
        <v>366.8</v>
      </c>
      <c r="G15" s="101">
        <v>188.8</v>
      </c>
      <c r="H15" s="62">
        <v>0</v>
      </c>
      <c r="I15" s="89">
        <v>555.6</v>
      </c>
      <c r="J15" s="62">
        <v>0</v>
      </c>
      <c r="K15" s="101">
        <v>0</v>
      </c>
      <c r="L15" s="62">
        <v>0</v>
      </c>
      <c r="M15" s="89">
        <v>0</v>
      </c>
      <c r="N15" s="62">
        <v>0</v>
      </c>
      <c r="O15" s="101">
        <v>0</v>
      </c>
      <c r="P15" s="62">
        <v>0</v>
      </c>
      <c r="Q15" s="89">
        <v>0</v>
      </c>
      <c r="R15" s="62" t="s">
        <v>13</v>
      </c>
      <c r="S15" s="13">
        <v>9238.7</v>
      </c>
      <c r="T15" s="103">
        <v>1907.6</v>
      </c>
      <c r="U15" s="13">
        <v>64.4</v>
      </c>
      <c r="V15" s="13">
        <v>11210.7</v>
      </c>
      <c r="W15" s="13">
        <v>12308.1</v>
      </c>
      <c r="X15" s="103">
        <v>1041.2</v>
      </c>
      <c r="Y15" s="13">
        <v>0</v>
      </c>
      <c r="Z15" s="13">
        <v>13349.3</v>
      </c>
      <c r="AA15" s="13">
        <v>0</v>
      </c>
      <c r="AB15" s="103">
        <v>0</v>
      </c>
      <c r="AC15" s="13">
        <v>0</v>
      </c>
      <c r="AD15" s="78">
        <v>0</v>
      </c>
    </row>
    <row r="16" spans="1:30" ht="12.75">
      <c r="A16" s="62" t="s">
        <v>14</v>
      </c>
      <c r="B16">
        <v>0</v>
      </c>
      <c r="C16" s="102">
        <v>0</v>
      </c>
      <c r="D16">
        <v>0</v>
      </c>
      <c r="E16" s="90">
        <v>0</v>
      </c>
      <c r="F16" s="113">
        <v>0</v>
      </c>
      <c r="G16" s="102">
        <v>0</v>
      </c>
      <c r="H16">
        <v>0</v>
      </c>
      <c r="I16" s="90">
        <v>0</v>
      </c>
      <c r="J16">
        <v>0</v>
      </c>
      <c r="K16" s="102">
        <v>0</v>
      </c>
      <c r="L16">
        <v>0</v>
      </c>
      <c r="M16" s="90">
        <v>0</v>
      </c>
      <c r="N16">
        <v>0</v>
      </c>
      <c r="O16" s="102">
        <v>0</v>
      </c>
      <c r="P16">
        <v>0</v>
      </c>
      <c r="Q16" s="90">
        <v>0</v>
      </c>
      <c r="R16" s="62" t="s">
        <v>14</v>
      </c>
      <c r="S16" s="13">
        <v>0</v>
      </c>
      <c r="T16" s="103">
        <v>0</v>
      </c>
      <c r="U16" s="13">
        <v>0</v>
      </c>
      <c r="V16" s="13">
        <v>0</v>
      </c>
      <c r="W16" s="13">
        <v>0</v>
      </c>
      <c r="X16" s="103">
        <v>0</v>
      </c>
      <c r="Y16" s="13">
        <v>7.4</v>
      </c>
      <c r="Z16" s="13">
        <v>7.4</v>
      </c>
      <c r="AA16" s="13">
        <v>0</v>
      </c>
      <c r="AB16" s="103">
        <v>0</v>
      </c>
      <c r="AC16" s="13">
        <v>0</v>
      </c>
      <c r="AD16" s="78">
        <v>0</v>
      </c>
    </row>
    <row r="17" spans="1:30" ht="12.75">
      <c r="A17" s="62" t="s">
        <v>15</v>
      </c>
      <c r="B17" s="62">
        <v>14967.9</v>
      </c>
      <c r="C17" s="101">
        <v>2199.5</v>
      </c>
      <c r="D17" s="62">
        <v>0</v>
      </c>
      <c r="E17" s="89">
        <v>17167.4</v>
      </c>
      <c r="F17" s="112">
        <v>56303.8</v>
      </c>
      <c r="G17" s="101">
        <v>19679.5</v>
      </c>
      <c r="H17" s="62">
        <v>0</v>
      </c>
      <c r="I17" s="89">
        <v>75983.3</v>
      </c>
      <c r="J17" s="62">
        <v>0</v>
      </c>
      <c r="K17" s="101">
        <v>74.1</v>
      </c>
      <c r="L17" s="62">
        <v>0</v>
      </c>
      <c r="M17" s="89">
        <v>74.1</v>
      </c>
      <c r="N17" s="62">
        <v>129</v>
      </c>
      <c r="O17" s="101">
        <v>666.3</v>
      </c>
      <c r="P17" s="62">
        <v>0</v>
      </c>
      <c r="Q17" s="89">
        <v>795.3</v>
      </c>
      <c r="R17" s="62" t="s">
        <v>15</v>
      </c>
      <c r="S17" s="13">
        <v>2908.6</v>
      </c>
      <c r="T17" s="103">
        <v>1882.7</v>
      </c>
      <c r="U17" s="13">
        <v>0</v>
      </c>
      <c r="V17" s="13">
        <v>4791.3</v>
      </c>
      <c r="W17" s="13">
        <v>60.8</v>
      </c>
      <c r="X17" s="103">
        <v>200.4</v>
      </c>
      <c r="Y17" s="13">
        <v>0</v>
      </c>
      <c r="Z17" s="13">
        <v>261.2</v>
      </c>
      <c r="AA17" s="13">
        <v>46</v>
      </c>
      <c r="AB17" s="103">
        <v>7.4</v>
      </c>
      <c r="AC17" s="13">
        <v>0</v>
      </c>
      <c r="AD17" s="78">
        <v>53.4</v>
      </c>
    </row>
    <row r="18" spans="1:30" ht="12.75">
      <c r="A18" s="62" t="s">
        <v>16</v>
      </c>
      <c r="B18" s="62">
        <v>30557.1</v>
      </c>
      <c r="C18" s="101">
        <v>11355.7</v>
      </c>
      <c r="D18" s="62">
        <v>0</v>
      </c>
      <c r="E18" s="89">
        <v>41912.8</v>
      </c>
      <c r="F18" s="112">
        <v>104079.9</v>
      </c>
      <c r="G18" s="101">
        <v>33058.3</v>
      </c>
      <c r="H18" s="62">
        <v>0</v>
      </c>
      <c r="I18" s="89">
        <v>137138.2</v>
      </c>
      <c r="J18" s="62">
        <v>345.4</v>
      </c>
      <c r="K18" s="101">
        <v>0</v>
      </c>
      <c r="L18" s="62">
        <v>0</v>
      </c>
      <c r="M18" s="89">
        <v>345.4</v>
      </c>
      <c r="N18" s="62">
        <v>1045</v>
      </c>
      <c r="O18" s="101">
        <v>57.4</v>
      </c>
      <c r="P18" s="62">
        <v>0</v>
      </c>
      <c r="Q18" s="89">
        <v>1102.4</v>
      </c>
      <c r="R18" s="62" t="s">
        <v>16</v>
      </c>
      <c r="S18" s="13">
        <v>14559.4</v>
      </c>
      <c r="T18" s="103">
        <v>4472.5</v>
      </c>
      <c r="U18" s="13">
        <v>0</v>
      </c>
      <c r="V18" s="13">
        <v>19031.9</v>
      </c>
      <c r="W18" s="13">
        <v>127.2</v>
      </c>
      <c r="X18" s="103">
        <v>13.8</v>
      </c>
      <c r="Y18" s="13">
        <v>0</v>
      </c>
      <c r="Z18" s="13">
        <v>141</v>
      </c>
      <c r="AA18" s="13">
        <v>0</v>
      </c>
      <c r="AB18" s="103">
        <v>0</v>
      </c>
      <c r="AC18" s="13">
        <v>0</v>
      </c>
      <c r="AD18" s="78">
        <v>0</v>
      </c>
    </row>
    <row r="19" spans="1:30" ht="12.75">
      <c r="A19" s="62" t="s">
        <v>17</v>
      </c>
      <c r="B19" s="62">
        <v>84507.75099999997</v>
      </c>
      <c r="C19" s="101">
        <v>52043.57700000003</v>
      </c>
      <c r="D19" s="62">
        <v>747.16</v>
      </c>
      <c r="E19" s="89">
        <v>137298.4879999999</v>
      </c>
      <c r="F19" s="112">
        <v>15706.270999999997</v>
      </c>
      <c r="G19" s="101">
        <v>13507.671999999997</v>
      </c>
      <c r="H19" s="62">
        <v>0</v>
      </c>
      <c r="I19" s="89">
        <v>29213.942999999996</v>
      </c>
      <c r="J19" s="62">
        <v>0</v>
      </c>
      <c r="K19" s="101">
        <v>0</v>
      </c>
      <c r="L19" s="62">
        <v>0</v>
      </c>
      <c r="M19" s="89">
        <v>0</v>
      </c>
      <c r="N19" s="62">
        <v>96.14</v>
      </c>
      <c r="O19" s="101">
        <v>100.4</v>
      </c>
      <c r="P19" s="62">
        <v>0</v>
      </c>
      <c r="Q19" s="89">
        <v>196.54</v>
      </c>
      <c r="R19" s="62" t="s">
        <v>17</v>
      </c>
      <c r="S19" s="13">
        <v>3924.86</v>
      </c>
      <c r="T19" s="103">
        <v>2732.5930000000003</v>
      </c>
      <c r="U19" s="13">
        <v>0</v>
      </c>
      <c r="V19" s="13">
        <v>6657.4529999999995</v>
      </c>
      <c r="W19" s="13">
        <v>519.88</v>
      </c>
      <c r="X19" s="103">
        <v>528.596</v>
      </c>
      <c r="Y19" s="13">
        <v>15.76</v>
      </c>
      <c r="Z19" s="13">
        <v>1064.236</v>
      </c>
      <c r="AA19" s="13">
        <v>0</v>
      </c>
      <c r="AB19" s="103">
        <v>0</v>
      </c>
      <c r="AC19" s="13">
        <v>0</v>
      </c>
      <c r="AD19" s="78">
        <v>0</v>
      </c>
    </row>
    <row r="20" spans="1:30" ht="12.75">
      <c r="A20" s="62" t="s">
        <v>18</v>
      </c>
      <c r="B20" s="62">
        <v>52.4</v>
      </c>
      <c r="C20" s="101">
        <v>477.5</v>
      </c>
      <c r="D20" s="62">
        <v>0</v>
      </c>
      <c r="E20" s="89">
        <v>529.9</v>
      </c>
      <c r="F20" s="112">
        <v>0</v>
      </c>
      <c r="G20" s="101">
        <v>554</v>
      </c>
      <c r="H20" s="62">
        <v>4.1</v>
      </c>
      <c r="I20" s="89">
        <v>558.1</v>
      </c>
      <c r="J20" s="62">
        <v>0</v>
      </c>
      <c r="K20" s="101">
        <v>0</v>
      </c>
      <c r="L20" s="62">
        <v>0</v>
      </c>
      <c r="M20" s="89">
        <v>0</v>
      </c>
      <c r="N20" s="62">
        <v>0</v>
      </c>
      <c r="O20" s="101">
        <v>0</v>
      </c>
      <c r="P20" s="62">
        <v>0</v>
      </c>
      <c r="Q20" s="89">
        <v>0</v>
      </c>
      <c r="R20" s="62" t="s">
        <v>18</v>
      </c>
      <c r="S20" s="13">
        <v>0</v>
      </c>
      <c r="T20" s="103">
        <v>0</v>
      </c>
      <c r="U20" s="13">
        <v>0</v>
      </c>
      <c r="V20" s="13">
        <v>0</v>
      </c>
      <c r="W20" s="13">
        <v>0</v>
      </c>
      <c r="X20" s="103">
        <v>0</v>
      </c>
      <c r="Y20" s="13">
        <v>0</v>
      </c>
      <c r="Z20" s="13">
        <v>0</v>
      </c>
      <c r="AA20" s="13">
        <v>0</v>
      </c>
      <c r="AB20" s="103">
        <v>0</v>
      </c>
      <c r="AC20" s="13">
        <v>0</v>
      </c>
      <c r="AD20" s="78">
        <v>0</v>
      </c>
    </row>
    <row r="21" spans="1:30" ht="12.75">
      <c r="A21" s="62" t="s">
        <v>19</v>
      </c>
      <c r="B21">
        <v>0</v>
      </c>
      <c r="C21" s="102">
        <v>0</v>
      </c>
      <c r="D21">
        <v>0</v>
      </c>
      <c r="E21" s="90">
        <v>0</v>
      </c>
      <c r="F21" s="113">
        <v>0</v>
      </c>
      <c r="G21" s="102">
        <v>0</v>
      </c>
      <c r="H21">
        <v>0</v>
      </c>
      <c r="I21" s="90">
        <v>0</v>
      </c>
      <c r="J21">
        <v>0</v>
      </c>
      <c r="K21" s="102">
        <v>0</v>
      </c>
      <c r="L21">
        <v>0</v>
      </c>
      <c r="M21" s="90">
        <v>0</v>
      </c>
      <c r="N21">
        <v>0</v>
      </c>
      <c r="O21" s="102">
        <v>0</v>
      </c>
      <c r="P21">
        <v>0</v>
      </c>
      <c r="Q21" s="90">
        <v>0</v>
      </c>
      <c r="R21" s="62" t="s">
        <v>19</v>
      </c>
      <c r="S21" s="13">
        <v>0</v>
      </c>
      <c r="T21" s="103">
        <v>0</v>
      </c>
      <c r="U21" s="13">
        <v>0</v>
      </c>
      <c r="V21" s="13">
        <v>0</v>
      </c>
      <c r="W21" s="13">
        <v>0</v>
      </c>
      <c r="X21" s="103">
        <v>0</v>
      </c>
      <c r="Y21" s="13">
        <v>0</v>
      </c>
      <c r="Z21" s="13">
        <v>0</v>
      </c>
      <c r="AA21" s="13">
        <v>0</v>
      </c>
      <c r="AB21" s="103">
        <v>0</v>
      </c>
      <c r="AC21" s="13">
        <v>0</v>
      </c>
      <c r="AD21" s="78">
        <v>0</v>
      </c>
    </row>
    <row r="22" spans="1:30" ht="12.75">
      <c r="A22" s="62" t="s">
        <v>20</v>
      </c>
      <c r="B22" s="62">
        <v>136362.4</v>
      </c>
      <c r="C22" s="101">
        <v>62672.56</v>
      </c>
      <c r="D22" s="62">
        <v>1801.12</v>
      </c>
      <c r="E22" s="89">
        <v>200836.08</v>
      </c>
      <c r="F22" s="112">
        <v>16302.5</v>
      </c>
      <c r="G22" s="101">
        <v>7167.2</v>
      </c>
      <c r="H22" s="62">
        <v>250.2</v>
      </c>
      <c r="I22" s="89">
        <v>23719.9</v>
      </c>
      <c r="J22" s="62">
        <v>6091.1</v>
      </c>
      <c r="K22" s="101">
        <v>2755.2</v>
      </c>
      <c r="L22" s="62">
        <v>193</v>
      </c>
      <c r="M22" s="89">
        <v>9039.3</v>
      </c>
      <c r="N22" s="62">
        <v>162.1</v>
      </c>
      <c r="O22" s="101">
        <v>0</v>
      </c>
      <c r="P22" s="62">
        <v>0</v>
      </c>
      <c r="Q22" s="89">
        <v>162.1</v>
      </c>
      <c r="R22" s="62" t="s">
        <v>20</v>
      </c>
      <c r="S22" s="13">
        <v>5793.3</v>
      </c>
      <c r="T22" s="103">
        <v>2553.2</v>
      </c>
      <c r="U22" s="13">
        <v>39.4</v>
      </c>
      <c r="V22" s="13">
        <v>8385.9</v>
      </c>
      <c r="W22" s="13">
        <v>307.7</v>
      </c>
      <c r="X22" s="103">
        <v>228.9</v>
      </c>
      <c r="Y22" s="13">
        <v>0</v>
      </c>
      <c r="Z22" s="13">
        <v>536.6</v>
      </c>
      <c r="AA22" s="13">
        <v>0</v>
      </c>
      <c r="AB22" s="103">
        <v>0</v>
      </c>
      <c r="AC22" s="13">
        <v>0</v>
      </c>
      <c r="AD22" s="78">
        <v>0</v>
      </c>
    </row>
    <row r="23" spans="1:30" ht="12.75">
      <c r="A23" s="62" t="s">
        <v>21</v>
      </c>
      <c r="B23" s="62">
        <v>33136.7</v>
      </c>
      <c r="C23" s="101">
        <v>3373.53</v>
      </c>
      <c r="D23" s="62">
        <v>437.4</v>
      </c>
      <c r="E23" s="89">
        <v>36947.63</v>
      </c>
      <c r="F23" s="112">
        <v>0</v>
      </c>
      <c r="G23" s="101">
        <v>0</v>
      </c>
      <c r="H23" s="62">
        <v>109.4</v>
      </c>
      <c r="I23" s="89">
        <v>109.4</v>
      </c>
      <c r="J23" s="62">
        <v>0</v>
      </c>
      <c r="K23" s="101">
        <v>0</v>
      </c>
      <c r="L23" s="62">
        <v>6.7</v>
      </c>
      <c r="M23" s="89">
        <v>6.7</v>
      </c>
      <c r="N23" s="62">
        <v>385.3</v>
      </c>
      <c r="O23" s="101">
        <v>119.8</v>
      </c>
      <c r="P23" s="62">
        <v>0</v>
      </c>
      <c r="Q23" s="89">
        <v>505.1</v>
      </c>
      <c r="R23" s="62" t="s">
        <v>21</v>
      </c>
      <c r="S23" s="13">
        <v>4780.9</v>
      </c>
      <c r="T23" s="103">
        <v>497.6</v>
      </c>
      <c r="U23" s="13">
        <v>719.3</v>
      </c>
      <c r="V23" s="13">
        <v>5997.8</v>
      </c>
      <c r="W23" s="13">
        <v>406.5</v>
      </c>
      <c r="X23" s="103">
        <v>714.2</v>
      </c>
      <c r="Y23" s="13">
        <v>555.9</v>
      </c>
      <c r="Z23" s="13">
        <v>1676.6</v>
      </c>
      <c r="AA23" s="13">
        <v>0</v>
      </c>
      <c r="AB23" s="103">
        <v>0</v>
      </c>
      <c r="AC23" s="13">
        <v>0</v>
      </c>
      <c r="AD23" s="78">
        <v>0</v>
      </c>
    </row>
    <row r="24" spans="1:30" ht="12.75">
      <c r="A24" s="62" t="s">
        <v>22</v>
      </c>
      <c r="B24" s="62">
        <v>3214.78</v>
      </c>
      <c r="C24" s="101">
        <v>992.25</v>
      </c>
      <c r="D24" s="62">
        <v>1084.59</v>
      </c>
      <c r="E24" s="89">
        <v>5291.62</v>
      </c>
      <c r="F24" s="112">
        <v>837.9</v>
      </c>
      <c r="G24" s="101">
        <v>1065.4</v>
      </c>
      <c r="H24" s="62">
        <v>988.68</v>
      </c>
      <c r="I24" s="89">
        <v>2891.98</v>
      </c>
      <c r="J24" s="62">
        <v>0</v>
      </c>
      <c r="K24" s="101">
        <v>0</v>
      </c>
      <c r="L24" s="62">
        <v>0</v>
      </c>
      <c r="M24" s="89">
        <v>0</v>
      </c>
      <c r="N24" s="62">
        <v>0</v>
      </c>
      <c r="O24" s="101">
        <v>0</v>
      </c>
      <c r="P24" s="62">
        <v>0</v>
      </c>
      <c r="Q24" s="89">
        <v>0</v>
      </c>
      <c r="R24" s="62" t="s">
        <v>22</v>
      </c>
      <c r="S24" s="13">
        <v>17.91</v>
      </c>
      <c r="T24" s="103">
        <v>6.481</v>
      </c>
      <c r="U24" s="13">
        <v>0</v>
      </c>
      <c r="V24" s="13">
        <v>24.391000000000005</v>
      </c>
      <c r="W24" s="13">
        <v>0</v>
      </c>
      <c r="X24" s="103">
        <v>0</v>
      </c>
      <c r="Y24" s="13">
        <v>0</v>
      </c>
      <c r="Z24" s="13">
        <v>0</v>
      </c>
      <c r="AA24" s="13">
        <v>0</v>
      </c>
      <c r="AB24" s="103">
        <v>0</v>
      </c>
      <c r="AC24" s="13">
        <v>0</v>
      </c>
      <c r="AD24" s="78">
        <v>0</v>
      </c>
    </row>
    <row r="25" spans="1:30" ht="12.75">
      <c r="A25" s="62" t="s">
        <v>23</v>
      </c>
      <c r="B25" s="62">
        <v>2761.9</v>
      </c>
      <c r="C25" s="101">
        <v>1200.7</v>
      </c>
      <c r="D25" s="62">
        <v>13.1</v>
      </c>
      <c r="E25" s="89">
        <v>3975.7</v>
      </c>
      <c r="F25" s="112">
        <v>16062.9</v>
      </c>
      <c r="G25" s="101">
        <v>5447</v>
      </c>
      <c r="H25" s="62">
        <v>9.8</v>
      </c>
      <c r="I25" s="89">
        <v>21519.7</v>
      </c>
      <c r="J25" s="62">
        <v>103.1</v>
      </c>
      <c r="K25" s="101">
        <v>180.6</v>
      </c>
      <c r="L25" s="62">
        <v>0</v>
      </c>
      <c r="M25" s="89">
        <v>283.7</v>
      </c>
      <c r="N25" s="62">
        <v>95.6</v>
      </c>
      <c r="O25" s="101">
        <v>0</v>
      </c>
      <c r="P25" s="62">
        <v>0</v>
      </c>
      <c r="Q25" s="89">
        <v>95.6</v>
      </c>
      <c r="R25" s="62" t="s">
        <v>23</v>
      </c>
      <c r="S25" s="13">
        <v>18.2</v>
      </c>
      <c r="T25" s="103">
        <v>29.2</v>
      </c>
      <c r="U25" s="13">
        <v>0</v>
      </c>
      <c r="V25" s="13">
        <v>47.4</v>
      </c>
      <c r="W25" s="13">
        <v>12.7</v>
      </c>
      <c r="X25" s="103">
        <v>3.2</v>
      </c>
      <c r="Y25" s="13">
        <v>0</v>
      </c>
      <c r="Z25" s="13">
        <v>15.9</v>
      </c>
      <c r="AA25" s="13">
        <v>0</v>
      </c>
      <c r="AB25" s="103">
        <v>0</v>
      </c>
      <c r="AC25" s="13">
        <v>0</v>
      </c>
      <c r="AD25" s="78">
        <v>0</v>
      </c>
    </row>
    <row r="26" spans="1:30" ht="12.75">
      <c r="A26" s="62" t="s">
        <v>24</v>
      </c>
      <c r="B26" s="62">
        <v>4626.8</v>
      </c>
      <c r="C26" s="101">
        <v>1752.6909999999998</v>
      </c>
      <c r="D26" s="62">
        <v>0</v>
      </c>
      <c r="E26" s="89">
        <v>6379.491000000002</v>
      </c>
      <c r="F26" s="112">
        <v>435.6</v>
      </c>
      <c r="G26" s="101">
        <v>143.554</v>
      </c>
      <c r="H26" s="62">
        <v>0</v>
      </c>
      <c r="I26" s="89">
        <v>579.154</v>
      </c>
      <c r="J26" s="62">
        <v>428.5</v>
      </c>
      <c r="K26" s="101">
        <v>989.696</v>
      </c>
      <c r="L26" s="62">
        <v>0</v>
      </c>
      <c r="M26" s="89">
        <v>1418.1960000000001</v>
      </c>
      <c r="N26" s="62">
        <v>0</v>
      </c>
      <c r="O26" s="101">
        <v>488.1</v>
      </c>
      <c r="P26" s="62">
        <v>0</v>
      </c>
      <c r="Q26" s="89">
        <v>488.1</v>
      </c>
      <c r="R26" s="62" t="s">
        <v>24</v>
      </c>
      <c r="S26" s="13">
        <v>0</v>
      </c>
      <c r="T26" s="103">
        <v>0</v>
      </c>
      <c r="U26" s="13">
        <v>12.7</v>
      </c>
      <c r="V26" s="13">
        <v>12.7</v>
      </c>
      <c r="W26" s="13">
        <v>0</v>
      </c>
      <c r="X26" s="103">
        <v>0</v>
      </c>
      <c r="Y26" s="13">
        <v>0</v>
      </c>
      <c r="Z26" s="13">
        <v>0</v>
      </c>
      <c r="AA26" s="13">
        <v>0</v>
      </c>
      <c r="AB26" s="103">
        <v>0</v>
      </c>
      <c r="AC26" s="13">
        <v>0</v>
      </c>
      <c r="AD26" s="78">
        <v>0</v>
      </c>
    </row>
    <row r="27" spans="1:30" ht="12.75">
      <c r="A27" s="62" t="s">
        <v>25</v>
      </c>
      <c r="B27" s="62">
        <v>3923.1</v>
      </c>
      <c r="C27" s="101">
        <v>1003.16</v>
      </c>
      <c r="D27" s="62">
        <v>597.72</v>
      </c>
      <c r="E27" s="89">
        <v>5523.98</v>
      </c>
      <c r="F27" s="112">
        <v>14593.7</v>
      </c>
      <c r="G27" s="101">
        <v>1784.97</v>
      </c>
      <c r="H27" s="62">
        <v>1753.3820000000003</v>
      </c>
      <c r="I27" s="89">
        <v>18132.052000000007</v>
      </c>
      <c r="J27" s="62">
        <v>4195.4</v>
      </c>
      <c r="K27" s="101">
        <v>12.2</v>
      </c>
      <c r="L27" s="62">
        <v>28.1</v>
      </c>
      <c r="M27" s="89">
        <v>4235.7</v>
      </c>
      <c r="N27" s="62">
        <v>0</v>
      </c>
      <c r="O27" s="101">
        <v>0</v>
      </c>
      <c r="P27" s="62">
        <v>0</v>
      </c>
      <c r="Q27" s="89">
        <v>0</v>
      </c>
      <c r="R27" s="62" t="s">
        <v>25</v>
      </c>
      <c r="S27" s="13">
        <v>1076.4</v>
      </c>
      <c r="T27" s="103">
        <v>196.26</v>
      </c>
      <c r="U27" s="13">
        <v>288.6</v>
      </c>
      <c r="V27" s="13">
        <v>1561.26</v>
      </c>
      <c r="W27" s="13">
        <v>95.6</v>
      </c>
      <c r="X27" s="103">
        <v>0</v>
      </c>
      <c r="Y27" s="13">
        <v>50.76</v>
      </c>
      <c r="Z27" s="13">
        <v>146.36</v>
      </c>
      <c r="AA27" s="13">
        <v>0</v>
      </c>
      <c r="AB27" s="103">
        <v>0</v>
      </c>
      <c r="AC27" s="13">
        <v>0</v>
      </c>
      <c r="AD27" s="78">
        <v>0</v>
      </c>
    </row>
    <row r="28" spans="1:30" ht="12.75">
      <c r="A28" s="62" t="s">
        <v>26</v>
      </c>
      <c r="B28" s="62">
        <v>112016.8</v>
      </c>
      <c r="C28" s="101">
        <v>118103.48</v>
      </c>
      <c r="D28" s="62">
        <v>677.68</v>
      </c>
      <c r="E28" s="89">
        <v>230797.96</v>
      </c>
      <c r="F28" s="112">
        <v>121</v>
      </c>
      <c r="G28" s="101">
        <v>85.7</v>
      </c>
      <c r="H28" s="62">
        <v>0</v>
      </c>
      <c r="I28" s="89">
        <v>206.7</v>
      </c>
      <c r="J28" s="62">
        <v>28.4</v>
      </c>
      <c r="K28" s="101">
        <v>0</v>
      </c>
      <c r="L28" s="62">
        <v>0</v>
      </c>
      <c r="M28" s="89">
        <v>28.4</v>
      </c>
      <c r="N28" s="62">
        <v>374.1</v>
      </c>
      <c r="O28" s="101">
        <v>0</v>
      </c>
      <c r="P28" s="62">
        <v>0</v>
      </c>
      <c r="Q28" s="89">
        <v>374.1</v>
      </c>
      <c r="R28" s="62" t="s">
        <v>26</v>
      </c>
      <c r="S28" s="13">
        <v>11620.7</v>
      </c>
      <c r="T28" s="103">
        <v>16606.12</v>
      </c>
      <c r="U28" s="13">
        <v>0</v>
      </c>
      <c r="V28" s="13">
        <v>28226.82</v>
      </c>
      <c r="W28" s="13">
        <v>5293.5</v>
      </c>
      <c r="X28" s="103">
        <v>10746.82</v>
      </c>
      <c r="Y28" s="13">
        <v>0</v>
      </c>
      <c r="Z28" s="13">
        <v>16040.32</v>
      </c>
      <c r="AA28" s="13">
        <v>0</v>
      </c>
      <c r="AB28" s="103">
        <v>0</v>
      </c>
      <c r="AC28" s="13">
        <v>0</v>
      </c>
      <c r="AD28" s="78">
        <v>0</v>
      </c>
    </row>
    <row r="29" spans="1:30" ht="12.75">
      <c r="A29" s="62" t="s">
        <v>27</v>
      </c>
      <c r="B29" s="62">
        <v>191760.53099999996</v>
      </c>
      <c r="C29" s="101">
        <v>86924.65900000003</v>
      </c>
      <c r="D29" s="62">
        <v>178.3</v>
      </c>
      <c r="E29" s="89">
        <v>278863.49</v>
      </c>
      <c r="F29" s="112">
        <v>1674.23</v>
      </c>
      <c r="G29" s="101">
        <v>895.53</v>
      </c>
      <c r="H29" s="62">
        <v>0</v>
      </c>
      <c r="I29" s="89">
        <v>2569.76</v>
      </c>
      <c r="J29" s="62">
        <v>0</v>
      </c>
      <c r="K29" s="101">
        <v>0</v>
      </c>
      <c r="L29" s="62">
        <v>0</v>
      </c>
      <c r="M29" s="89">
        <v>0</v>
      </c>
      <c r="N29" s="62">
        <v>210.6</v>
      </c>
      <c r="O29" s="101">
        <v>145.82</v>
      </c>
      <c r="P29" s="62">
        <v>650.5</v>
      </c>
      <c r="Q29" s="89">
        <v>1006.92</v>
      </c>
      <c r="R29" s="62" t="s">
        <v>27</v>
      </c>
      <c r="S29" s="13">
        <v>27112.07</v>
      </c>
      <c r="T29" s="103">
        <v>11693.794</v>
      </c>
      <c r="U29" s="13">
        <v>124.48</v>
      </c>
      <c r="V29" s="13">
        <v>38930.344</v>
      </c>
      <c r="W29" s="13">
        <v>895.69</v>
      </c>
      <c r="X29" s="103">
        <v>446.15</v>
      </c>
      <c r="Y29" s="13">
        <v>0</v>
      </c>
      <c r="Z29" s="13">
        <v>1341.84</v>
      </c>
      <c r="AA29" s="13">
        <v>0</v>
      </c>
      <c r="AB29" s="103">
        <v>0</v>
      </c>
      <c r="AC29" s="13">
        <v>132.96</v>
      </c>
      <c r="AD29" s="78">
        <v>132.96</v>
      </c>
    </row>
    <row r="30" spans="1:30" ht="12.75">
      <c r="A30" s="62" t="s">
        <v>28</v>
      </c>
      <c r="B30" s="62">
        <v>12932.1</v>
      </c>
      <c r="C30" s="101">
        <v>2037.9</v>
      </c>
      <c r="D30" s="62">
        <v>196.3</v>
      </c>
      <c r="E30" s="89">
        <v>15166.3</v>
      </c>
      <c r="F30" s="112">
        <v>0</v>
      </c>
      <c r="G30" s="101">
        <v>0</v>
      </c>
      <c r="H30" s="62">
        <v>163.9</v>
      </c>
      <c r="I30" s="89">
        <v>163.9</v>
      </c>
      <c r="J30" s="62">
        <v>0</v>
      </c>
      <c r="K30" s="101">
        <v>0</v>
      </c>
      <c r="L30" s="62">
        <v>26.7</v>
      </c>
      <c r="M30" s="89">
        <v>26.7</v>
      </c>
      <c r="N30" s="62">
        <v>0</v>
      </c>
      <c r="O30" s="101">
        <v>0</v>
      </c>
      <c r="P30" s="62">
        <v>0</v>
      </c>
      <c r="Q30" s="89">
        <v>0</v>
      </c>
      <c r="R30" s="62" t="s">
        <v>28</v>
      </c>
      <c r="S30" s="13">
        <v>163.2</v>
      </c>
      <c r="T30" s="103">
        <v>188.5</v>
      </c>
      <c r="U30" s="13">
        <v>317.9</v>
      </c>
      <c r="V30" s="13">
        <v>669.6</v>
      </c>
      <c r="W30" s="13">
        <v>116.2</v>
      </c>
      <c r="X30" s="103">
        <v>42.3</v>
      </c>
      <c r="Y30" s="13">
        <v>242.58</v>
      </c>
      <c r="Z30" s="13">
        <v>401.08</v>
      </c>
      <c r="AA30" s="13">
        <v>0</v>
      </c>
      <c r="AB30" s="103">
        <v>0</v>
      </c>
      <c r="AC30" s="13">
        <v>0</v>
      </c>
      <c r="AD30" s="78">
        <v>0</v>
      </c>
    </row>
    <row r="31" spans="1:30" ht="12.75">
      <c r="A31" s="62" t="s">
        <v>29</v>
      </c>
      <c r="B31" s="62">
        <v>1043.1</v>
      </c>
      <c r="C31" s="101">
        <v>191.581</v>
      </c>
      <c r="D31" s="62">
        <v>104.1</v>
      </c>
      <c r="E31" s="89">
        <v>1338.7809999999997</v>
      </c>
      <c r="F31" s="112">
        <v>6587.3</v>
      </c>
      <c r="G31" s="101">
        <v>369.02200000000005</v>
      </c>
      <c r="H31" s="62">
        <v>521.1</v>
      </c>
      <c r="I31" s="89">
        <v>7477.4220000000005</v>
      </c>
      <c r="J31" s="62">
        <v>47.6</v>
      </c>
      <c r="K31" s="101">
        <v>0</v>
      </c>
      <c r="L31" s="62">
        <v>0</v>
      </c>
      <c r="M31" s="89">
        <v>47.6</v>
      </c>
      <c r="N31" s="62">
        <v>0</v>
      </c>
      <c r="O31" s="101">
        <v>0</v>
      </c>
      <c r="P31" s="62">
        <v>0</v>
      </c>
      <c r="Q31" s="89">
        <v>0</v>
      </c>
      <c r="R31" s="62" t="s">
        <v>29</v>
      </c>
      <c r="S31" s="13">
        <v>1469.2</v>
      </c>
      <c r="T31" s="103">
        <v>102.524</v>
      </c>
      <c r="U31" s="13">
        <v>2.6</v>
      </c>
      <c r="V31" s="13">
        <v>1574.324</v>
      </c>
      <c r="W31" s="13">
        <v>0</v>
      </c>
      <c r="X31" s="103">
        <v>0</v>
      </c>
      <c r="Y31" s="13">
        <v>0</v>
      </c>
      <c r="Z31" s="13">
        <v>0</v>
      </c>
      <c r="AA31" s="13">
        <v>0</v>
      </c>
      <c r="AB31" s="103">
        <v>0</v>
      </c>
      <c r="AC31" s="13">
        <v>0</v>
      </c>
      <c r="AD31" s="78">
        <v>0</v>
      </c>
    </row>
    <row r="32" spans="1:30" ht="12.75">
      <c r="A32" s="62" t="s">
        <v>30</v>
      </c>
      <c r="B32" s="62">
        <v>25159.586</v>
      </c>
      <c r="C32" s="101">
        <v>8341.27</v>
      </c>
      <c r="D32" s="62">
        <v>810.6</v>
      </c>
      <c r="E32" s="89">
        <v>34311.456000000006</v>
      </c>
      <c r="F32" s="112">
        <v>129979.221</v>
      </c>
      <c r="G32" s="101">
        <v>28538.88</v>
      </c>
      <c r="H32" s="62">
        <v>880</v>
      </c>
      <c r="I32" s="89">
        <v>159398.10099999982</v>
      </c>
      <c r="J32" s="62">
        <v>4391.7480000000005</v>
      </c>
      <c r="K32" s="101">
        <v>6774.9</v>
      </c>
      <c r="L32" s="62">
        <v>399.5</v>
      </c>
      <c r="M32" s="89">
        <v>11566.148000000001</v>
      </c>
      <c r="N32" s="62">
        <v>16.9</v>
      </c>
      <c r="O32" s="101">
        <v>0</v>
      </c>
      <c r="P32" s="62">
        <v>0</v>
      </c>
      <c r="Q32" s="89">
        <v>16.9</v>
      </c>
      <c r="R32" s="62" t="s">
        <v>30</v>
      </c>
      <c r="S32" s="13">
        <v>4584.454000000001</v>
      </c>
      <c r="T32" s="103">
        <v>1641.46</v>
      </c>
      <c r="U32" s="13">
        <v>0</v>
      </c>
      <c r="V32" s="13">
        <v>6225.914</v>
      </c>
      <c r="W32" s="13">
        <v>237.579</v>
      </c>
      <c r="X32" s="103">
        <v>32.5</v>
      </c>
      <c r="Y32" s="13">
        <v>0</v>
      </c>
      <c r="Z32" s="13">
        <v>270.079</v>
      </c>
      <c r="AA32" s="13">
        <v>0</v>
      </c>
      <c r="AB32" s="103">
        <v>0</v>
      </c>
      <c r="AC32" s="13">
        <v>0</v>
      </c>
      <c r="AD32" s="78">
        <v>0</v>
      </c>
    </row>
    <row r="33" spans="1:30" ht="12.75">
      <c r="A33" s="62" t="s">
        <v>31</v>
      </c>
      <c r="B33" s="62">
        <v>18302.220999999998</v>
      </c>
      <c r="C33" s="101">
        <v>14548.17</v>
      </c>
      <c r="D33" s="62">
        <v>1152.2</v>
      </c>
      <c r="E33" s="89">
        <v>34002.591</v>
      </c>
      <c r="F33" s="112">
        <v>120057.288</v>
      </c>
      <c r="G33" s="101">
        <v>56758.69799999997</v>
      </c>
      <c r="H33" s="62">
        <v>15307.417</v>
      </c>
      <c r="I33" s="89">
        <v>192123.40300000014</v>
      </c>
      <c r="J33" s="62">
        <v>11795.009000000002</v>
      </c>
      <c r="K33" s="101">
        <v>6110.876999999999</v>
      </c>
      <c r="L33" s="62">
        <v>983.678</v>
      </c>
      <c r="M33" s="89">
        <v>18889.564000000002</v>
      </c>
      <c r="N33" s="62">
        <v>391.4</v>
      </c>
      <c r="O33" s="101">
        <v>446.1</v>
      </c>
      <c r="P33" s="62">
        <v>0</v>
      </c>
      <c r="Q33" s="89">
        <v>837.5</v>
      </c>
      <c r="R33" s="62" t="s">
        <v>31</v>
      </c>
      <c r="S33" s="13">
        <v>900.568</v>
      </c>
      <c r="T33" s="103">
        <v>1479.6</v>
      </c>
      <c r="U33" s="13">
        <v>0</v>
      </c>
      <c r="V33" s="13">
        <v>2380.168</v>
      </c>
      <c r="W33" s="13">
        <v>1465.308</v>
      </c>
      <c r="X33" s="103">
        <v>605.771</v>
      </c>
      <c r="Y33" s="13">
        <v>17.1</v>
      </c>
      <c r="Z33" s="13">
        <v>2088.1789999999996</v>
      </c>
      <c r="AA33" s="13">
        <v>25.2</v>
      </c>
      <c r="AB33" s="103">
        <v>0</v>
      </c>
      <c r="AC33" s="13">
        <v>0</v>
      </c>
      <c r="AD33" s="78">
        <v>25.2</v>
      </c>
    </row>
    <row r="34" spans="1:30" ht="12.75">
      <c r="A34" s="62" t="s">
        <v>32</v>
      </c>
      <c r="B34" s="62">
        <v>254.2</v>
      </c>
      <c r="C34" s="101">
        <v>466.6</v>
      </c>
      <c r="D34" s="62">
        <v>66.5</v>
      </c>
      <c r="E34" s="89">
        <v>787.3</v>
      </c>
      <c r="F34" s="112">
        <v>1329.3</v>
      </c>
      <c r="G34" s="101">
        <v>5384.2</v>
      </c>
      <c r="H34" s="62">
        <v>1</v>
      </c>
      <c r="I34" s="89">
        <v>6714.5</v>
      </c>
      <c r="J34" s="62">
        <v>0</v>
      </c>
      <c r="K34" s="101">
        <v>0</v>
      </c>
      <c r="L34" s="62">
        <v>33.6</v>
      </c>
      <c r="M34" s="89">
        <v>33.6</v>
      </c>
      <c r="N34" s="62">
        <v>0</v>
      </c>
      <c r="O34" s="101">
        <v>0</v>
      </c>
      <c r="P34" s="62">
        <v>0</v>
      </c>
      <c r="Q34" s="89">
        <v>0</v>
      </c>
      <c r="R34" s="62" t="s">
        <v>32</v>
      </c>
      <c r="S34" s="13">
        <v>0</v>
      </c>
      <c r="T34" s="103">
        <v>0</v>
      </c>
      <c r="U34" s="13">
        <v>0</v>
      </c>
      <c r="V34" s="13">
        <v>0</v>
      </c>
      <c r="W34" s="13">
        <v>0</v>
      </c>
      <c r="X34" s="103">
        <v>159.4</v>
      </c>
      <c r="Y34" s="13">
        <v>0</v>
      </c>
      <c r="Z34" s="13">
        <v>159.4</v>
      </c>
      <c r="AA34" s="13">
        <v>0</v>
      </c>
      <c r="AB34" s="103">
        <v>0</v>
      </c>
      <c r="AC34" s="13">
        <v>0</v>
      </c>
      <c r="AD34" s="78">
        <v>0</v>
      </c>
    </row>
    <row r="35" spans="1:30" ht="12.75">
      <c r="A35" s="62" t="s">
        <v>33</v>
      </c>
      <c r="B35" s="62">
        <v>458.253</v>
      </c>
      <c r="C35" s="101">
        <v>47.468999999999994</v>
      </c>
      <c r="D35" s="62">
        <v>0</v>
      </c>
      <c r="E35" s="89">
        <v>505.722</v>
      </c>
      <c r="F35" s="112">
        <v>219.38</v>
      </c>
      <c r="G35" s="101">
        <v>389.95199999999994</v>
      </c>
      <c r="H35" s="62">
        <v>0</v>
      </c>
      <c r="I35" s="89">
        <v>609.3320000000001</v>
      </c>
      <c r="J35" s="62">
        <v>0</v>
      </c>
      <c r="K35" s="101">
        <v>0</v>
      </c>
      <c r="L35" s="62">
        <v>0</v>
      </c>
      <c r="M35" s="89">
        <v>0</v>
      </c>
      <c r="N35" s="62">
        <v>0</v>
      </c>
      <c r="O35" s="101">
        <v>0</v>
      </c>
      <c r="P35" s="62">
        <v>0</v>
      </c>
      <c r="Q35" s="89">
        <v>0</v>
      </c>
      <c r="R35" s="62" t="s">
        <v>33</v>
      </c>
      <c r="S35" s="13">
        <v>1252.521</v>
      </c>
      <c r="T35" s="103">
        <v>319.284</v>
      </c>
      <c r="U35" s="13">
        <v>0</v>
      </c>
      <c r="V35" s="13">
        <v>1571.805</v>
      </c>
      <c r="W35" s="13">
        <v>0</v>
      </c>
      <c r="X35" s="103">
        <v>0</v>
      </c>
      <c r="Y35" s="13">
        <v>0</v>
      </c>
      <c r="Z35" s="13">
        <v>0</v>
      </c>
      <c r="AA35" s="13">
        <v>0</v>
      </c>
      <c r="AB35" s="103">
        <v>0</v>
      </c>
      <c r="AC35" s="13">
        <v>0</v>
      </c>
      <c r="AD35" s="78">
        <v>0</v>
      </c>
    </row>
    <row r="36" spans="1:30" ht="12.75">
      <c r="A36" s="62" t="s">
        <v>34</v>
      </c>
      <c r="B36" s="62">
        <v>28222.5</v>
      </c>
      <c r="C36" s="101">
        <v>14815.68</v>
      </c>
      <c r="D36" s="62">
        <v>186.5</v>
      </c>
      <c r="E36" s="89">
        <v>43224.68</v>
      </c>
      <c r="F36" s="112">
        <v>999.9</v>
      </c>
      <c r="G36" s="101">
        <v>640.6</v>
      </c>
      <c r="H36" s="62">
        <v>601.6</v>
      </c>
      <c r="I36" s="89">
        <v>2242.1</v>
      </c>
      <c r="J36" s="62">
        <v>0</v>
      </c>
      <c r="K36" s="101">
        <v>314.6</v>
      </c>
      <c r="L36" s="62">
        <v>0</v>
      </c>
      <c r="M36" s="89">
        <v>314.6</v>
      </c>
      <c r="N36" s="62">
        <v>1103.6</v>
      </c>
      <c r="O36" s="101">
        <v>79.5</v>
      </c>
      <c r="P36" s="62">
        <v>1316.8</v>
      </c>
      <c r="Q36" s="89">
        <v>2499.9</v>
      </c>
      <c r="R36" s="62" t="s">
        <v>34</v>
      </c>
      <c r="S36" s="13">
        <v>3148.5</v>
      </c>
      <c r="T36" s="103">
        <v>2212.42</v>
      </c>
      <c r="U36" s="13">
        <v>733.8</v>
      </c>
      <c r="V36" s="13">
        <v>6094.72</v>
      </c>
      <c r="W36" s="13">
        <v>169.5</v>
      </c>
      <c r="X36" s="103">
        <v>1192.53</v>
      </c>
      <c r="Y36" s="13">
        <v>369.9</v>
      </c>
      <c r="Z36" s="13">
        <v>1731.93</v>
      </c>
      <c r="AA36" s="13">
        <v>93.6</v>
      </c>
      <c r="AB36" s="103">
        <v>39.2</v>
      </c>
      <c r="AC36" s="13">
        <v>103.8</v>
      </c>
      <c r="AD36" s="78">
        <v>236.6</v>
      </c>
    </row>
    <row r="37" spans="1:30" ht="12.75">
      <c r="A37" s="62" t="s">
        <v>35</v>
      </c>
      <c r="B37" s="62">
        <v>46347.969000000005</v>
      </c>
      <c r="C37" s="101">
        <v>84847.62599999997</v>
      </c>
      <c r="D37" s="62">
        <v>42.12</v>
      </c>
      <c r="E37" s="89">
        <v>131237.71499999997</v>
      </c>
      <c r="F37" s="112">
        <v>8927.8</v>
      </c>
      <c r="G37" s="101">
        <v>24652.618000000002</v>
      </c>
      <c r="H37" s="62">
        <v>0</v>
      </c>
      <c r="I37" s="89">
        <v>33580.41800000001</v>
      </c>
      <c r="J37" s="62">
        <v>0</v>
      </c>
      <c r="K37" s="101">
        <v>0</v>
      </c>
      <c r="L37" s="62">
        <v>0</v>
      </c>
      <c r="M37" s="89">
        <v>0</v>
      </c>
      <c r="N37" s="62">
        <v>0</v>
      </c>
      <c r="O37" s="101">
        <v>677.19</v>
      </c>
      <c r="P37" s="62">
        <v>0</v>
      </c>
      <c r="Q37" s="89">
        <v>677.19</v>
      </c>
      <c r="R37" s="62" t="s">
        <v>35</v>
      </c>
      <c r="S37" s="13">
        <v>2902.4</v>
      </c>
      <c r="T37" s="103">
        <v>5950.05</v>
      </c>
      <c r="U37" s="13">
        <v>0</v>
      </c>
      <c r="V37" s="13">
        <v>8852.45</v>
      </c>
      <c r="W37" s="13">
        <v>141.5</v>
      </c>
      <c r="X37" s="103">
        <v>261.74</v>
      </c>
      <c r="Y37" s="13">
        <v>0</v>
      </c>
      <c r="Z37" s="13">
        <v>403.24</v>
      </c>
      <c r="AA37" s="13">
        <v>0</v>
      </c>
      <c r="AB37" s="103">
        <v>0</v>
      </c>
      <c r="AC37" s="13">
        <v>0</v>
      </c>
      <c r="AD37" s="78">
        <v>0</v>
      </c>
    </row>
    <row r="38" spans="1:30" ht="12.75">
      <c r="A38" s="62" t="s">
        <v>36</v>
      </c>
      <c r="B38" s="62">
        <v>52732.64</v>
      </c>
      <c r="C38" s="101">
        <v>46583.74199999997</v>
      </c>
      <c r="D38" s="62">
        <v>0</v>
      </c>
      <c r="E38" s="89">
        <v>99316.38200000004</v>
      </c>
      <c r="F38" s="112">
        <v>39334.4</v>
      </c>
      <c r="G38" s="101">
        <v>38208.94099999999</v>
      </c>
      <c r="H38" s="62">
        <v>0</v>
      </c>
      <c r="I38" s="89">
        <v>77543.34099999999</v>
      </c>
      <c r="J38" s="62">
        <v>0</v>
      </c>
      <c r="K38" s="101">
        <v>14.41</v>
      </c>
      <c r="L38" s="62">
        <v>0</v>
      </c>
      <c r="M38" s="89">
        <v>14.41</v>
      </c>
      <c r="N38" s="62">
        <v>18.7</v>
      </c>
      <c r="O38" s="101">
        <v>1420.3</v>
      </c>
      <c r="P38" s="62">
        <v>30.8</v>
      </c>
      <c r="Q38" s="89">
        <v>1469.8</v>
      </c>
      <c r="R38" s="62" t="s">
        <v>36</v>
      </c>
      <c r="S38" s="13">
        <v>2063.31</v>
      </c>
      <c r="T38" s="103">
        <v>4434.765</v>
      </c>
      <c r="U38" s="13">
        <v>174.1</v>
      </c>
      <c r="V38" s="13">
        <v>6672.175</v>
      </c>
      <c r="W38" s="13">
        <v>106.09</v>
      </c>
      <c r="X38" s="103">
        <v>67.83</v>
      </c>
      <c r="Y38" s="13">
        <v>0</v>
      </c>
      <c r="Z38" s="13">
        <v>173.92</v>
      </c>
      <c r="AA38" s="13">
        <v>0</v>
      </c>
      <c r="AB38" s="103">
        <v>0</v>
      </c>
      <c r="AC38" s="13">
        <v>0</v>
      </c>
      <c r="AD38" s="78">
        <v>0</v>
      </c>
    </row>
    <row r="39" spans="1:30" ht="12.75">
      <c r="A39" s="62" t="s">
        <v>37</v>
      </c>
      <c r="B39" s="62">
        <v>13591.9</v>
      </c>
      <c r="C39" s="101">
        <v>2367.834</v>
      </c>
      <c r="D39" s="62">
        <v>3904.1669999999995</v>
      </c>
      <c r="E39" s="89">
        <v>19863.900999999998</v>
      </c>
      <c r="F39" s="112">
        <v>16531.7</v>
      </c>
      <c r="G39" s="101">
        <v>3783.5029999999997</v>
      </c>
      <c r="H39" s="62">
        <v>4492.841</v>
      </c>
      <c r="I39" s="89">
        <v>24808.044</v>
      </c>
      <c r="J39" s="62">
        <v>5101.9</v>
      </c>
      <c r="K39" s="101">
        <v>533.28</v>
      </c>
      <c r="L39" s="62">
        <v>567.669</v>
      </c>
      <c r="M39" s="89">
        <v>6202.849000000001</v>
      </c>
      <c r="N39" s="62">
        <v>0</v>
      </c>
      <c r="O39" s="101">
        <v>0</v>
      </c>
      <c r="P39" s="62">
        <v>0</v>
      </c>
      <c r="Q39" s="89">
        <v>0</v>
      </c>
      <c r="R39" s="62" t="s">
        <v>37</v>
      </c>
      <c r="S39" s="13">
        <v>945.4</v>
      </c>
      <c r="T39" s="103">
        <v>38.044</v>
      </c>
      <c r="U39" s="13">
        <v>166.337</v>
      </c>
      <c r="V39" s="13">
        <v>1149.7809999999997</v>
      </c>
      <c r="W39" s="13">
        <v>0</v>
      </c>
      <c r="X39" s="103">
        <v>0</v>
      </c>
      <c r="Y39" s="13">
        <v>0</v>
      </c>
      <c r="Z39" s="13">
        <v>0</v>
      </c>
      <c r="AA39" s="13">
        <v>0</v>
      </c>
      <c r="AB39" s="103">
        <v>0</v>
      </c>
      <c r="AC39" s="13">
        <v>0</v>
      </c>
      <c r="AD39" s="78">
        <v>0</v>
      </c>
    </row>
    <row r="40" spans="1:30" ht="12.75">
      <c r="A40" s="62" t="s">
        <v>38</v>
      </c>
      <c r="B40" s="62">
        <v>13989.9</v>
      </c>
      <c r="C40" s="101">
        <v>4845.274999999998</v>
      </c>
      <c r="D40" s="62">
        <v>0</v>
      </c>
      <c r="E40" s="89">
        <v>18835.17500000001</v>
      </c>
      <c r="F40" s="112">
        <v>5504.1</v>
      </c>
      <c r="G40" s="101">
        <v>1849.5109999999997</v>
      </c>
      <c r="H40" s="62">
        <v>0</v>
      </c>
      <c r="I40" s="89">
        <v>7353.611000000001</v>
      </c>
      <c r="J40" s="62">
        <v>4738.7</v>
      </c>
      <c r="K40" s="101">
        <v>1659.449</v>
      </c>
      <c r="L40" s="62">
        <v>0</v>
      </c>
      <c r="M40" s="89">
        <v>6398.148999999999</v>
      </c>
      <c r="N40" s="62">
        <v>0</v>
      </c>
      <c r="O40" s="101">
        <v>0</v>
      </c>
      <c r="P40" s="62">
        <v>0</v>
      </c>
      <c r="Q40" s="89">
        <v>0</v>
      </c>
      <c r="R40" s="62" t="s">
        <v>38</v>
      </c>
      <c r="S40" s="13">
        <v>93.3</v>
      </c>
      <c r="T40" s="103">
        <v>0</v>
      </c>
      <c r="U40" s="13">
        <v>7.5</v>
      </c>
      <c r="V40" s="13">
        <v>100.8</v>
      </c>
      <c r="W40" s="13">
        <v>0</v>
      </c>
      <c r="X40" s="103">
        <v>0</v>
      </c>
      <c r="Y40" s="13">
        <v>29.2</v>
      </c>
      <c r="Z40" s="13">
        <v>29.2</v>
      </c>
      <c r="AA40" s="13">
        <v>0</v>
      </c>
      <c r="AB40" s="103">
        <v>0</v>
      </c>
      <c r="AC40" s="13">
        <v>0</v>
      </c>
      <c r="AD40" s="78">
        <v>0</v>
      </c>
    </row>
    <row r="41" spans="1:30" ht="12.75">
      <c r="A41" s="62" t="s">
        <v>39</v>
      </c>
      <c r="B41" s="62">
        <v>876.3</v>
      </c>
      <c r="C41" s="101">
        <v>847.5</v>
      </c>
      <c r="D41" s="62">
        <v>0</v>
      </c>
      <c r="E41" s="89">
        <v>1723.8</v>
      </c>
      <c r="F41" s="112">
        <v>3934.9</v>
      </c>
      <c r="G41" s="101">
        <v>3143.3</v>
      </c>
      <c r="H41" s="62">
        <v>0</v>
      </c>
      <c r="I41" s="89">
        <v>7078.2</v>
      </c>
      <c r="J41" s="62">
        <v>1098.3</v>
      </c>
      <c r="K41" s="101">
        <v>1132.2</v>
      </c>
      <c r="L41" s="62">
        <v>0</v>
      </c>
      <c r="M41" s="89">
        <v>2230.5</v>
      </c>
      <c r="N41" s="62">
        <v>0</v>
      </c>
      <c r="O41" s="101">
        <v>0</v>
      </c>
      <c r="P41" s="62">
        <v>0</v>
      </c>
      <c r="Q41" s="89">
        <v>0</v>
      </c>
      <c r="R41" s="62" t="s">
        <v>39</v>
      </c>
      <c r="S41" s="13">
        <v>159.7</v>
      </c>
      <c r="T41" s="103">
        <v>47.2</v>
      </c>
      <c r="U41" s="13">
        <v>0</v>
      </c>
      <c r="V41" s="13">
        <v>206.9</v>
      </c>
      <c r="W41" s="13">
        <v>13.4</v>
      </c>
      <c r="X41" s="103">
        <v>24.2</v>
      </c>
      <c r="Y41" s="13">
        <v>0</v>
      </c>
      <c r="Z41" s="13">
        <v>37.6</v>
      </c>
      <c r="AA41" s="13">
        <v>0</v>
      </c>
      <c r="AB41" s="103">
        <v>0</v>
      </c>
      <c r="AC41" s="13">
        <v>0</v>
      </c>
      <c r="AD41" s="78">
        <v>0</v>
      </c>
    </row>
    <row r="42" spans="1:30" ht="12.75">
      <c r="A42" s="62" t="s">
        <v>40</v>
      </c>
      <c r="B42" s="62">
        <v>72860.70300000001</v>
      </c>
      <c r="C42" s="101">
        <v>52096.83399999998</v>
      </c>
      <c r="D42" s="62">
        <v>1055.42</v>
      </c>
      <c r="E42" s="89">
        <v>126012.95700000004</v>
      </c>
      <c r="F42" s="112">
        <v>14243.53</v>
      </c>
      <c r="G42" s="101">
        <v>10213.985999999999</v>
      </c>
      <c r="H42" s="62">
        <v>1048.56</v>
      </c>
      <c r="I42" s="89">
        <v>25506.076000000005</v>
      </c>
      <c r="J42" s="62">
        <v>0</v>
      </c>
      <c r="K42" s="101">
        <v>0</v>
      </c>
      <c r="L42" s="62">
        <v>147.37</v>
      </c>
      <c r="M42" s="89">
        <v>147.37</v>
      </c>
      <c r="N42" s="62">
        <v>2.9</v>
      </c>
      <c r="O42" s="101">
        <v>20.4</v>
      </c>
      <c r="P42" s="62">
        <v>17.5</v>
      </c>
      <c r="Q42" s="89">
        <v>40.8</v>
      </c>
      <c r="R42" s="62" t="s">
        <v>40</v>
      </c>
      <c r="S42" s="13">
        <v>6809.26</v>
      </c>
      <c r="T42" s="103">
        <v>3030.8680000000013</v>
      </c>
      <c r="U42" s="13">
        <v>1552.02</v>
      </c>
      <c r="V42" s="13">
        <v>11392.148000000001</v>
      </c>
      <c r="W42" s="13">
        <v>0</v>
      </c>
      <c r="X42" s="103">
        <v>68.5</v>
      </c>
      <c r="Y42" s="13">
        <v>1789.38</v>
      </c>
      <c r="Z42" s="13">
        <v>1857.88</v>
      </c>
      <c r="AA42" s="13">
        <v>0</v>
      </c>
      <c r="AB42" s="103">
        <v>0</v>
      </c>
      <c r="AC42" s="13">
        <v>0</v>
      </c>
      <c r="AD42" s="78">
        <v>0</v>
      </c>
    </row>
    <row r="43" spans="1:30" ht="12.75">
      <c r="A43" s="62" t="s">
        <v>41</v>
      </c>
      <c r="B43">
        <v>0</v>
      </c>
      <c r="C43" s="102">
        <v>451.5</v>
      </c>
      <c r="D43">
        <v>24.608000000000004</v>
      </c>
      <c r="E43" s="90">
        <v>476.10800000000006</v>
      </c>
      <c r="F43" s="113">
        <v>0</v>
      </c>
      <c r="G43" s="102">
        <v>1213.1</v>
      </c>
      <c r="H43">
        <v>208.292</v>
      </c>
      <c r="I43" s="90">
        <v>1421.392</v>
      </c>
      <c r="J43">
        <v>0</v>
      </c>
      <c r="K43" s="102">
        <v>0</v>
      </c>
      <c r="L43">
        <v>0</v>
      </c>
      <c r="M43" s="90">
        <v>0</v>
      </c>
      <c r="N43">
        <v>0</v>
      </c>
      <c r="O43" s="102">
        <v>0</v>
      </c>
      <c r="P43">
        <v>0</v>
      </c>
      <c r="Q43" s="90">
        <v>0</v>
      </c>
      <c r="R43" s="62" t="s">
        <v>41</v>
      </c>
      <c r="S43" s="13">
        <v>0</v>
      </c>
      <c r="T43" s="103">
        <v>69.6</v>
      </c>
      <c r="U43" s="13">
        <v>0</v>
      </c>
      <c r="V43" s="13">
        <v>69.6</v>
      </c>
      <c r="W43" s="13">
        <v>0</v>
      </c>
      <c r="X43" s="103">
        <v>0</v>
      </c>
      <c r="Y43" s="13">
        <v>0</v>
      </c>
      <c r="Z43" s="13">
        <v>0</v>
      </c>
      <c r="AA43" s="13">
        <v>0</v>
      </c>
      <c r="AB43" s="103">
        <v>0</v>
      </c>
      <c r="AC43" s="13">
        <v>0</v>
      </c>
      <c r="AD43" s="78">
        <v>0</v>
      </c>
    </row>
    <row r="44" spans="1:30" ht="12.75">
      <c r="A44" s="62" t="s">
        <v>42</v>
      </c>
      <c r="B44" s="62">
        <v>0</v>
      </c>
      <c r="C44" s="101">
        <v>572.45</v>
      </c>
      <c r="D44" s="62">
        <v>27.3</v>
      </c>
      <c r="E44" s="89">
        <v>599.75</v>
      </c>
      <c r="F44" s="112">
        <v>0</v>
      </c>
      <c r="G44" s="101">
        <v>679.7</v>
      </c>
      <c r="H44" s="62">
        <v>230</v>
      </c>
      <c r="I44" s="89">
        <v>909.7</v>
      </c>
      <c r="J44" s="62">
        <v>0</v>
      </c>
      <c r="K44" s="101">
        <v>0</v>
      </c>
      <c r="L44" s="62">
        <v>83.4</v>
      </c>
      <c r="M44" s="89">
        <v>83.4</v>
      </c>
      <c r="N44" s="62">
        <v>0</v>
      </c>
      <c r="O44" s="101">
        <v>0</v>
      </c>
      <c r="P44" s="62">
        <v>0</v>
      </c>
      <c r="Q44" s="89">
        <v>0</v>
      </c>
      <c r="R44" s="62" t="s">
        <v>42</v>
      </c>
      <c r="S44" s="13">
        <v>0</v>
      </c>
      <c r="T44" s="103">
        <v>10.5</v>
      </c>
      <c r="U44" s="13">
        <v>0</v>
      </c>
      <c r="V44" s="13">
        <v>10.5</v>
      </c>
      <c r="W44" s="13">
        <v>0</v>
      </c>
      <c r="X44" s="103">
        <v>0</v>
      </c>
      <c r="Y44" s="13">
        <v>0</v>
      </c>
      <c r="Z44" s="13">
        <v>0</v>
      </c>
      <c r="AA44" s="13">
        <v>0</v>
      </c>
      <c r="AB44" s="103">
        <v>0</v>
      </c>
      <c r="AC44" s="13">
        <v>0</v>
      </c>
      <c r="AD44" s="78">
        <v>0</v>
      </c>
    </row>
    <row r="45" spans="1:30" ht="12.75">
      <c r="A45" s="62" t="s">
        <v>43</v>
      </c>
      <c r="B45" s="62">
        <v>11949.4</v>
      </c>
      <c r="C45" s="101">
        <v>6946.4</v>
      </c>
      <c r="D45" s="62">
        <v>74.7</v>
      </c>
      <c r="E45" s="89">
        <v>18970.5</v>
      </c>
      <c r="F45" s="112">
        <v>2311</v>
      </c>
      <c r="G45" s="101">
        <v>1510.4</v>
      </c>
      <c r="H45" s="62">
        <v>160.6</v>
      </c>
      <c r="I45" s="89">
        <v>3982</v>
      </c>
      <c r="J45" s="62">
        <v>0</v>
      </c>
      <c r="K45" s="101">
        <v>65</v>
      </c>
      <c r="L45" s="62">
        <v>20</v>
      </c>
      <c r="M45" s="89">
        <v>85</v>
      </c>
      <c r="N45" s="62">
        <v>308</v>
      </c>
      <c r="O45" s="101">
        <v>0</v>
      </c>
      <c r="P45" s="62">
        <v>21.1</v>
      </c>
      <c r="Q45" s="89">
        <v>329.1</v>
      </c>
      <c r="R45" s="62" t="s">
        <v>43</v>
      </c>
      <c r="S45" s="13">
        <v>1227.2</v>
      </c>
      <c r="T45" s="103">
        <v>535.5</v>
      </c>
      <c r="U45" s="13">
        <v>63.4</v>
      </c>
      <c r="V45" s="13">
        <v>1826.1</v>
      </c>
      <c r="W45" s="13">
        <v>157.6</v>
      </c>
      <c r="X45" s="103">
        <v>80.8</v>
      </c>
      <c r="Y45" s="13">
        <v>27.9</v>
      </c>
      <c r="Z45" s="13">
        <v>266.3</v>
      </c>
      <c r="AA45" s="13">
        <v>508.4</v>
      </c>
      <c r="AB45" s="103">
        <v>0</v>
      </c>
      <c r="AC45" s="13">
        <v>0</v>
      </c>
      <c r="AD45" s="78">
        <v>508.4</v>
      </c>
    </row>
    <row r="46" spans="1:30" ht="12" customHeight="1">
      <c r="A46" s="62" t="s">
        <v>44</v>
      </c>
      <c r="B46" s="62">
        <v>68612.11800000002</v>
      </c>
      <c r="C46" s="101">
        <v>44855.712</v>
      </c>
      <c r="D46" s="62">
        <v>0</v>
      </c>
      <c r="E46" s="89">
        <v>113467.83</v>
      </c>
      <c r="F46" s="112">
        <v>11866.021000000002</v>
      </c>
      <c r="G46" s="101">
        <v>8177.122000000001</v>
      </c>
      <c r="H46" s="62">
        <v>0</v>
      </c>
      <c r="I46" s="89">
        <v>20043.143000000007</v>
      </c>
      <c r="J46" s="62">
        <v>0</v>
      </c>
      <c r="K46" s="101">
        <v>247.448</v>
      </c>
      <c r="L46" s="62">
        <v>0</v>
      </c>
      <c r="M46" s="89">
        <v>247.448</v>
      </c>
      <c r="N46" s="62">
        <v>494.6770000000001</v>
      </c>
      <c r="O46" s="101">
        <v>81.17</v>
      </c>
      <c r="P46" s="62">
        <v>32.55</v>
      </c>
      <c r="Q46" s="89">
        <v>608.397</v>
      </c>
      <c r="R46" s="62" t="s">
        <v>44</v>
      </c>
      <c r="S46" s="13">
        <v>8045.05</v>
      </c>
      <c r="T46" s="103">
        <v>4496.78</v>
      </c>
      <c r="U46" s="13">
        <v>0</v>
      </c>
      <c r="V46" s="13">
        <v>12541.83</v>
      </c>
      <c r="W46" s="13">
        <v>94.851</v>
      </c>
      <c r="X46" s="103">
        <v>450.241</v>
      </c>
      <c r="Y46" s="13">
        <v>15.9</v>
      </c>
      <c r="Z46" s="13">
        <v>560.9920000000001</v>
      </c>
      <c r="AA46" s="13">
        <v>0</v>
      </c>
      <c r="AB46" s="103">
        <v>21.04</v>
      </c>
      <c r="AC46" s="13">
        <v>0</v>
      </c>
      <c r="AD46" s="78">
        <v>21.04</v>
      </c>
    </row>
    <row r="47" spans="1:30" ht="12.75">
      <c r="A47" s="62" t="s">
        <v>45</v>
      </c>
      <c r="B47" s="62">
        <v>1626.4</v>
      </c>
      <c r="C47" s="101">
        <v>640.6</v>
      </c>
      <c r="D47" s="62">
        <v>0</v>
      </c>
      <c r="E47" s="89">
        <v>2267</v>
      </c>
      <c r="F47" s="112">
        <v>4833.7</v>
      </c>
      <c r="G47" s="101">
        <v>889.7</v>
      </c>
      <c r="H47" s="62">
        <v>0</v>
      </c>
      <c r="I47" s="89">
        <v>5723.4</v>
      </c>
      <c r="J47" s="62">
        <v>117.1</v>
      </c>
      <c r="K47" s="101">
        <v>32.6</v>
      </c>
      <c r="L47" s="62">
        <v>0</v>
      </c>
      <c r="M47" s="89">
        <v>149.7</v>
      </c>
      <c r="N47" s="62">
        <v>52.8</v>
      </c>
      <c r="O47" s="101">
        <v>0</v>
      </c>
      <c r="P47" s="62">
        <v>0</v>
      </c>
      <c r="Q47" s="89">
        <v>52.8</v>
      </c>
      <c r="R47" s="62" t="s">
        <v>45</v>
      </c>
      <c r="S47" s="13">
        <v>23</v>
      </c>
      <c r="T47" s="103">
        <v>0</v>
      </c>
      <c r="U47" s="13">
        <v>0</v>
      </c>
      <c r="V47" s="13">
        <v>23</v>
      </c>
      <c r="W47" s="13">
        <v>11.4</v>
      </c>
      <c r="X47" s="103">
        <v>0</v>
      </c>
      <c r="Y47" s="13">
        <v>0</v>
      </c>
      <c r="Z47" s="13">
        <v>11.4</v>
      </c>
      <c r="AA47" s="13">
        <v>0</v>
      </c>
      <c r="AB47" s="103">
        <v>0</v>
      </c>
      <c r="AC47" s="13">
        <v>0</v>
      </c>
      <c r="AD47" s="78">
        <v>0</v>
      </c>
    </row>
    <row r="48" spans="1:30" ht="12.75">
      <c r="A48" s="62" t="s">
        <v>46</v>
      </c>
      <c r="B48" s="62">
        <v>8013</v>
      </c>
      <c r="C48" s="101">
        <v>11600.4</v>
      </c>
      <c r="D48" s="62">
        <v>1764.46</v>
      </c>
      <c r="E48" s="89">
        <v>21377.86</v>
      </c>
      <c r="F48" s="112">
        <v>30762.8</v>
      </c>
      <c r="G48" s="101">
        <v>63721.6</v>
      </c>
      <c r="H48" s="62">
        <v>568.67</v>
      </c>
      <c r="I48" s="89">
        <v>95053.07</v>
      </c>
      <c r="J48" s="62">
        <v>4700</v>
      </c>
      <c r="K48" s="101">
        <v>7366.3</v>
      </c>
      <c r="L48" s="62">
        <v>57.66</v>
      </c>
      <c r="M48" s="89">
        <v>12123.96</v>
      </c>
      <c r="N48" s="62">
        <v>0</v>
      </c>
      <c r="O48" s="101">
        <v>6.4</v>
      </c>
      <c r="P48" s="62">
        <v>0</v>
      </c>
      <c r="Q48" s="89">
        <v>6.4</v>
      </c>
      <c r="R48" s="62" t="s">
        <v>46</v>
      </c>
      <c r="S48" s="13">
        <v>316.5</v>
      </c>
      <c r="T48" s="103">
        <v>70.5</v>
      </c>
      <c r="U48" s="13">
        <v>0</v>
      </c>
      <c r="V48" s="13">
        <v>387</v>
      </c>
      <c r="W48" s="13">
        <v>565.8</v>
      </c>
      <c r="X48" s="103">
        <v>218.1</v>
      </c>
      <c r="Y48" s="13">
        <v>0</v>
      </c>
      <c r="Z48" s="13">
        <v>783.9</v>
      </c>
      <c r="AA48" s="13">
        <v>0</v>
      </c>
      <c r="AB48" s="103">
        <v>0</v>
      </c>
      <c r="AC48" s="13">
        <v>0</v>
      </c>
      <c r="AD48" s="78">
        <v>0</v>
      </c>
    </row>
    <row r="49" spans="1:30" ht="12.75">
      <c r="A49" s="62" t="s">
        <v>47</v>
      </c>
      <c r="B49" s="62">
        <v>0</v>
      </c>
      <c r="C49" s="101">
        <v>0</v>
      </c>
      <c r="D49" s="62">
        <v>0</v>
      </c>
      <c r="E49" s="89">
        <v>0</v>
      </c>
      <c r="F49" s="112">
        <v>0</v>
      </c>
      <c r="G49" s="101">
        <v>0</v>
      </c>
      <c r="H49" s="62">
        <v>0</v>
      </c>
      <c r="I49" s="89">
        <v>0</v>
      </c>
      <c r="J49" s="62">
        <v>0</v>
      </c>
      <c r="K49" s="101">
        <v>0</v>
      </c>
      <c r="L49" s="62">
        <v>0</v>
      </c>
      <c r="M49" s="89">
        <v>0</v>
      </c>
      <c r="N49" s="62">
        <v>0</v>
      </c>
      <c r="O49" s="101">
        <v>0</v>
      </c>
      <c r="P49" s="62">
        <v>0</v>
      </c>
      <c r="Q49" s="89">
        <v>0</v>
      </c>
      <c r="R49" s="62" t="s">
        <v>47</v>
      </c>
      <c r="S49" s="13">
        <v>0</v>
      </c>
      <c r="T49" s="103">
        <v>0</v>
      </c>
      <c r="U49" s="13">
        <v>0</v>
      </c>
      <c r="V49" s="13">
        <v>0</v>
      </c>
      <c r="W49" s="13">
        <v>0</v>
      </c>
      <c r="X49" s="103">
        <v>0</v>
      </c>
      <c r="Y49" s="13">
        <v>0</v>
      </c>
      <c r="Z49" s="13">
        <v>0</v>
      </c>
      <c r="AA49" s="13">
        <v>0</v>
      </c>
      <c r="AB49" s="103">
        <v>0</v>
      </c>
      <c r="AC49" s="13">
        <v>0</v>
      </c>
      <c r="AD49" s="78">
        <v>0</v>
      </c>
    </row>
    <row r="50" spans="1:30" ht="12.75">
      <c r="A50" s="62" t="s">
        <v>48</v>
      </c>
      <c r="B50" s="62">
        <v>18880</v>
      </c>
      <c r="C50" s="101">
        <v>20542</v>
      </c>
      <c r="D50" s="62">
        <v>1021.8</v>
      </c>
      <c r="E50" s="89">
        <v>40443.8</v>
      </c>
      <c r="F50" s="112">
        <v>19428.8</v>
      </c>
      <c r="G50" s="101">
        <v>12946.6</v>
      </c>
      <c r="H50" s="62">
        <v>178.4</v>
      </c>
      <c r="I50" s="89">
        <v>32553.8</v>
      </c>
      <c r="J50" s="62">
        <v>0</v>
      </c>
      <c r="K50" s="101">
        <v>0</v>
      </c>
      <c r="L50" s="62">
        <v>0</v>
      </c>
      <c r="M50" s="89">
        <v>0</v>
      </c>
      <c r="N50" s="62">
        <v>1018.7</v>
      </c>
      <c r="O50" s="101">
        <v>94</v>
      </c>
      <c r="P50" s="62">
        <v>0</v>
      </c>
      <c r="Q50" s="89">
        <v>1112.7</v>
      </c>
      <c r="R50" s="62" t="s">
        <v>48</v>
      </c>
      <c r="S50" s="13">
        <v>2747.1</v>
      </c>
      <c r="T50" s="103">
        <v>1190.5</v>
      </c>
      <c r="U50" s="13">
        <v>92.4</v>
      </c>
      <c r="V50" s="13">
        <v>4030</v>
      </c>
      <c r="W50" s="13">
        <v>377.1</v>
      </c>
      <c r="X50" s="103">
        <v>456.6</v>
      </c>
      <c r="Y50" s="13">
        <v>11.2</v>
      </c>
      <c r="Z50" s="13">
        <v>844.9</v>
      </c>
      <c r="AA50" s="13">
        <v>154.5</v>
      </c>
      <c r="AB50" s="103">
        <v>0</v>
      </c>
      <c r="AC50" s="13">
        <v>0</v>
      </c>
      <c r="AD50" s="78">
        <v>154.5</v>
      </c>
    </row>
    <row r="51" spans="1:30" ht="12.75">
      <c r="A51" s="62" t="s">
        <v>49</v>
      </c>
      <c r="B51" s="62">
        <v>3048</v>
      </c>
      <c r="C51" s="101">
        <v>2564.24</v>
      </c>
      <c r="D51" s="62">
        <v>400.003</v>
      </c>
      <c r="E51" s="89">
        <v>6012.243000000001</v>
      </c>
      <c r="F51" s="112">
        <v>0</v>
      </c>
      <c r="G51" s="101">
        <v>0</v>
      </c>
      <c r="H51" s="62">
        <v>0</v>
      </c>
      <c r="I51" s="89">
        <v>0</v>
      </c>
      <c r="J51" s="62">
        <v>0</v>
      </c>
      <c r="K51" s="101">
        <v>0</v>
      </c>
      <c r="L51" s="62">
        <v>0</v>
      </c>
      <c r="M51" s="89">
        <v>0</v>
      </c>
      <c r="N51" s="62">
        <v>0</v>
      </c>
      <c r="O51" s="101">
        <v>0</v>
      </c>
      <c r="P51" s="62">
        <v>0</v>
      </c>
      <c r="Q51" s="89">
        <v>0</v>
      </c>
      <c r="R51" s="62" t="s">
        <v>49</v>
      </c>
      <c r="S51" s="13">
        <v>160.3</v>
      </c>
      <c r="T51" s="103">
        <v>285.6</v>
      </c>
      <c r="U51" s="13">
        <v>0</v>
      </c>
      <c r="V51" s="13">
        <v>445.9</v>
      </c>
      <c r="W51" s="13">
        <v>19.3</v>
      </c>
      <c r="X51" s="103">
        <v>54.8</v>
      </c>
      <c r="Y51" s="13">
        <v>0</v>
      </c>
      <c r="Z51" s="13">
        <v>74.1</v>
      </c>
      <c r="AA51" s="13">
        <v>0</v>
      </c>
      <c r="AB51" s="103">
        <v>0</v>
      </c>
      <c r="AC51" s="13">
        <v>0</v>
      </c>
      <c r="AD51" s="78">
        <v>0</v>
      </c>
    </row>
    <row r="52" spans="1:30" ht="12.75">
      <c r="A52" s="62" t="s">
        <v>50</v>
      </c>
      <c r="B52" s="62">
        <v>244345.42799999996</v>
      </c>
      <c r="C52" s="101">
        <v>38629.34</v>
      </c>
      <c r="D52" s="62">
        <v>0</v>
      </c>
      <c r="E52" s="89">
        <v>282974.7679999999</v>
      </c>
      <c r="F52" s="112">
        <v>11335.063</v>
      </c>
      <c r="G52" s="101">
        <v>1200.0679999999998</v>
      </c>
      <c r="H52" s="62">
        <v>0</v>
      </c>
      <c r="I52" s="89">
        <v>12535.131</v>
      </c>
      <c r="J52" s="62">
        <v>35.21</v>
      </c>
      <c r="K52" s="101">
        <v>0</v>
      </c>
      <c r="L52" s="62">
        <v>0</v>
      </c>
      <c r="M52" s="89">
        <v>35.21</v>
      </c>
      <c r="N52" s="62">
        <v>122.5</v>
      </c>
      <c r="O52" s="101">
        <v>0</v>
      </c>
      <c r="P52" s="62">
        <v>23.92</v>
      </c>
      <c r="Q52" s="89">
        <v>146.42</v>
      </c>
      <c r="R52" s="62" t="s">
        <v>50</v>
      </c>
      <c r="S52" s="13">
        <v>30876.95400000001</v>
      </c>
      <c r="T52" s="103">
        <v>3253.6629999999996</v>
      </c>
      <c r="U52" s="13">
        <v>479.1</v>
      </c>
      <c r="V52" s="13">
        <v>34609.717000000004</v>
      </c>
      <c r="W52" s="13">
        <v>13317.298000000003</v>
      </c>
      <c r="X52" s="103">
        <v>830.6</v>
      </c>
      <c r="Y52" s="13">
        <v>380.1</v>
      </c>
      <c r="Z52" s="13">
        <v>14527.998000000001</v>
      </c>
      <c r="AA52" s="13">
        <v>0</v>
      </c>
      <c r="AB52" s="103">
        <v>0</v>
      </c>
      <c r="AC52" s="13">
        <v>0</v>
      </c>
      <c r="AD52" s="78">
        <v>0</v>
      </c>
    </row>
    <row r="53" spans="1:30" ht="12.75">
      <c r="A53" s="62" t="s">
        <v>51</v>
      </c>
      <c r="B53" s="62">
        <v>46738.441</v>
      </c>
      <c r="C53" s="101">
        <v>43554.17</v>
      </c>
      <c r="D53" s="62">
        <v>0</v>
      </c>
      <c r="E53" s="89">
        <v>90292.61100000002</v>
      </c>
      <c r="F53" s="112">
        <v>2638.97</v>
      </c>
      <c r="G53" s="101">
        <v>1448.866</v>
      </c>
      <c r="H53" s="62">
        <v>0</v>
      </c>
      <c r="I53" s="89">
        <v>4087.836</v>
      </c>
      <c r="J53" s="62">
        <v>0</v>
      </c>
      <c r="K53" s="101">
        <v>32.2</v>
      </c>
      <c r="L53" s="62">
        <v>0</v>
      </c>
      <c r="M53" s="89">
        <v>32.2</v>
      </c>
      <c r="N53" s="62">
        <v>0</v>
      </c>
      <c r="O53" s="101">
        <v>0</v>
      </c>
      <c r="P53" s="62">
        <v>0</v>
      </c>
      <c r="Q53" s="89">
        <v>0</v>
      </c>
      <c r="R53" s="62" t="s">
        <v>51</v>
      </c>
      <c r="S53" s="13">
        <v>1237.13</v>
      </c>
      <c r="T53" s="103">
        <v>1769.5720000000003</v>
      </c>
      <c r="U53" s="13">
        <v>0</v>
      </c>
      <c r="V53" s="13">
        <v>3006.7019999999998</v>
      </c>
      <c r="W53" s="13">
        <v>365.72</v>
      </c>
      <c r="X53" s="103">
        <v>398.127</v>
      </c>
      <c r="Y53" s="13">
        <v>0</v>
      </c>
      <c r="Z53" s="13">
        <v>763.8470000000001</v>
      </c>
      <c r="AA53" s="13">
        <v>0</v>
      </c>
      <c r="AB53" s="103">
        <v>0</v>
      </c>
      <c r="AC53" s="13">
        <v>0</v>
      </c>
      <c r="AD53" s="78">
        <v>0</v>
      </c>
    </row>
    <row r="54" spans="1:30" ht="12.75">
      <c r="A54" s="62" t="s">
        <v>52</v>
      </c>
      <c r="B54" s="62">
        <v>13445.2</v>
      </c>
      <c r="C54" s="101">
        <v>17709.66</v>
      </c>
      <c r="D54" s="62">
        <v>396.7</v>
      </c>
      <c r="E54" s="89">
        <v>31551.56</v>
      </c>
      <c r="F54" s="112">
        <v>1184.7</v>
      </c>
      <c r="G54" s="101">
        <v>1690.8</v>
      </c>
      <c r="H54" s="62">
        <v>0</v>
      </c>
      <c r="I54" s="89">
        <v>2875.5</v>
      </c>
      <c r="J54" s="62">
        <v>0</v>
      </c>
      <c r="K54" s="101">
        <v>0</v>
      </c>
      <c r="L54" s="62">
        <v>0</v>
      </c>
      <c r="M54" s="89">
        <v>0</v>
      </c>
      <c r="N54" s="62">
        <v>270.6</v>
      </c>
      <c r="O54" s="101">
        <v>84.7</v>
      </c>
      <c r="P54" s="62">
        <v>0</v>
      </c>
      <c r="Q54" s="89">
        <v>355.3</v>
      </c>
      <c r="R54" s="62" t="s">
        <v>52</v>
      </c>
      <c r="S54" s="13">
        <v>1942.5</v>
      </c>
      <c r="T54" s="103">
        <v>1856.9</v>
      </c>
      <c r="U54" s="13">
        <v>70.3</v>
      </c>
      <c r="V54" s="13">
        <v>3869.7</v>
      </c>
      <c r="W54" s="13">
        <v>98.3</v>
      </c>
      <c r="X54" s="103">
        <v>362.5</v>
      </c>
      <c r="Y54" s="13">
        <v>109.5</v>
      </c>
      <c r="Z54" s="13">
        <v>570.3</v>
      </c>
      <c r="AA54" s="13">
        <v>46.8</v>
      </c>
      <c r="AB54" s="103">
        <v>0</v>
      </c>
      <c r="AC54" s="13">
        <v>0</v>
      </c>
      <c r="AD54" s="78">
        <v>46.8</v>
      </c>
    </row>
    <row r="55" spans="1:30" ht="12.75">
      <c r="A55" s="62" t="s">
        <v>53</v>
      </c>
      <c r="B55" s="62">
        <v>81241.95</v>
      </c>
      <c r="C55" s="101">
        <v>27222.30300000001</v>
      </c>
      <c r="D55" s="62">
        <v>413.53</v>
      </c>
      <c r="E55" s="89">
        <v>108877.783</v>
      </c>
      <c r="F55" s="112">
        <v>2434.9</v>
      </c>
      <c r="G55" s="101">
        <v>414.986</v>
      </c>
      <c r="H55" s="62">
        <v>59</v>
      </c>
      <c r="I55" s="89">
        <v>2908.8860000000004</v>
      </c>
      <c r="J55" s="62">
        <v>70.86</v>
      </c>
      <c r="K55" s="101">
        <v>0</v>
      </c>
      <c r="L55" s="62">
        <v>0</v>
      </c>
      <c r="M55" s="89">
        <v>70.86</v>
      </c>
      <c r="N55" s="62">
        <v>0</v>
      </c>
      <c r="O55" s="101">
        <v>116.8</v>
      </c>
      <c r="P55" s="62">
        <v>0</v>
      </c>
      <c r="Q55" s="89">
        <v>116.8</v>
      </c>
      <c r="R55" s="62" t="s">
        <v>53</v>
      </c>
      <c r="S55" s="13">
        <v>2255</v>
      </c>
      <c r="T55" s="103">
        <v>484.67</v>
      </c>
      <c r="U55" s="13">
        <v>97.37</v>
      </c>
      <c r="V55" s="13">
        <v>2837.04</v>
      </c>
      <c r="W55" s="13">
        <v>136.5</v>
      </c>
      <c r="X55" s="103">
        <v>0</v>
      </c>
      <c r="Y55" s="13">
        <v>16.8</v>
      </c>
      <c r="Z55" s="13">
        <v>153.3</v>
      </c>
      <c r="AA55" s="13">
        <v>0</v>
      </c>
      <c r="AB55" s="103">
        <v>0</v>
      </c>
      <c r="AC55" s="13">
        <v>4.6</v>
      </c>
      <c r="AD55" s="78">
        <v>4.6</v>
      </c>
    </row>
    <row r="56" spans="1:30" ht="12.75">
      <c r="A56" s="62" t="s">
        <v>54</v>
      </c>
      <c r="B56" s="62">
        <v>96986.36099999999</v>
      </c>
      <c r="C56" s="101">
        <v>26604.22</v>
      </c>
      <c r="D56" s="62">
        <v>0</v>
      </c>
      <c r="E56" s="89">
        <v>123590.58099999998</v>
      </c>
      <c r="F56" s="112">
        <v>1880.1</v>
      </c>
      <c r="G56" s="101">
        <v>516</v>
      </c>
      <c r="H56" s="62">
        <v>0</v>
      </c>
      <c r="I56" s="89">
        <v>2396.1</v>
      </c>
      <c r="J56" s="62">
        <v>0</v>
      </c>
      <c r="K56" s="101">
        <v>0</v>
      </c>
      <c r="L56" s="62">
        <v>0</v>
      </c>
      <c r="M56" s="89">
        <v>0</v>
      </c>
      <c r="N56" s="62">
        <v>37.1</v>
      </c>
      <c r="O56" s="101">
        <v>0</v>
      </c>
      <c r="P56" s="62">
        <v>0</v>
      </c>
      <c r="Q56" s="89">
        <v>37.1</v>
      </c>
      <c r="R56" s="62" t="s">
        <v>54</v>
      </c>
      <c r="S56" s="13">
        <v>1338.21</v>
      </c>
      <c r="T56" s="103">
        <v>650.5</v>
      </c>
      <c r="U56" s="13">
        <v>50.2</v>
      </c>
      <c r="V56" s="13">
        <v>2038.91</v>
      </c>
      <c r="W56" s="13">
        <v>532.87</v>
      </c>
      <c r="X56" s="103">
        <v>117</v>
      </c>
      <c r="Y56" s="13">
        <v>0</v>
      </c>
      <c r="Z56" s="13">
        <v>649.87</v>
      </c>
      <c r="AA56" s="13">
        <v>0</v>
      </c>
      <c r="AB56" s="103">
        <v>0</v>
      </c>
      <c r="AC56" s="13">
        <v>0</v>
      </c>
      <c r="AD56" s="78">
        <v>0</v>
      </c>
    </row>
    <row r="57" spans="1:30" ht="12.75">
      <c r="A57" s="62" t="s">
        <v>55</v>
      </c>
      <c r="B57" s="62">
        <v>18989.5</v>
      </c>
      <c r="C57" s="101">
        <v>7913.313000000001</v>
      </c>
      <c r="D57" s="62">
        <v>2677.9</v>
      </c>
      <c r="E57" s="89">
        <v>29580.712999999992</v>
      </c>
      <c r="F57" s="112">
        <v>0</v>
      </c>
      <c r="G57" s="101">
        <v>0</v>
      </c>
      <c r="H57" s="62">
        <v>0</v>
      </c>
      <c r="I57" s="89">
        <v>0</v>
      </c>
      <c r="J57" s="62">
        <v>0</v>
      </c>
      <c r="K57" s="101">
        <v>0</v>
      </c>
      <c r="L57" s="62">
        <v>0</v>
      </c>
      <c r="M57" s="89">
        <v>0</v>
      </c>
      <c r="N57" s="62">
        <v>44.7</v>
      </c>
      <c r="O57" s="101">
        <v>0</v>
      </c>
      <c r="P57" s="62">
        <v>0</v>
      </c>
      <c r="Q57" s="89">
        <v>44.7</v>
      </c>
      <c r="R57" s="62" t="s">
        <v>55</v>
      </c>
      <c r="S57" s="13">
        <v>2217.8</v>
      </c>
      <c r="T57" s="103">
        <v>518.76</v>
      </c>
      <c r="U57" s="13">
        <v>418.5</v>
      </c>
      <c r="V57" s="13">
        <v>3155.06</v>
      </c>
      <c r="W57" s="13">
        <v>54.1</v>
      </c>
      <c r="X57" s="103">
        <v>88.3</v>
      </c>
      <c r="Y57" s="13">
        <v>129.5</v>
      </c>
      <c r="Z57" s="13">
        <v>271.9</v>
      </c>
      <c r="AA57" s="13">
        <v>52.1</v>
      </c>
      <c r="AB57" s="103">
        <v>0</v>
      </c>
      <c r="AC57" s="13">
        <v>0</v>
      </c>
      <c r="AD57" s="78">
        <v>52.1</v>
      </c>
    </row>
    <row r="58" spans="1:30" ht="12.75">
      <c r="A58" s="62" t="s">
        <v>56</v>
      </c>
      <c r="B58" s="62">
        <v>124992.5</v>
      </c>
      <c r="C58" s="101">
        <v>124018.987</v>
      </c>
      <c r="D58" s="62">
        <v>273</v>
      </c>
      <c r="E58" s="89">
        <v>249284.48700000005</v>
      </c>
      <c r="F58" s="112">
        <v>724.4</v>
      </c>
      <c r="G58" s="101">
        <v>1605.7</v>
      </c>
      <c r="H58" s="62">
        <v>0</v>
      </c>
      <c r="I58" s="89">
        <v>2330.1</v>
      </c>
      <c r="J58" s="62">
        <v>0</v>
      </c>
      <c r="K58" s="101">
        <v>0</v>
      </c>
      <c r="L58" s="62">
        <v>0</v>
      </c>
      <c r="M58" s="89">
        <v>0</v>
      </c>
      <c r="N58" s="62">
        <v>40.4</v>
      </c>
      <c r="O58" s="101">
        <v>0</v>
      </c>
      <c r="P58" s="62">
        <v>0</v>
      </c>
      <c r="Q58" s="89">
        <v>40.4</v>
      </c>
      <c r="R58" s="62" t="s">
        <v>56</v>
      </c>
      <c r="S58" s="13">
        <v>1276.6</v>
      </c>
      <c r="T58" s="103">
        <v>747.6</v>
      </c>
      <c r="U58" s="13">
        <v>2.6</v>
      </c>
      <c r="V58" s="13">
        <v>2026.8</v>
      </c>
      <c r="W58" s="13">
        <v>152.3</v>
      </c>
      <c r="X58" s="103">
        <v>41.9</v>
      </c>
      <c r="Y58" s="13">
        <v>0</v>
      </c>
      <c r="Z58" s="13">
        <v>194.2</v>
      </c>
      <c r="AA58" s="13">
        <v>0</v>
      </c>
      <c r="AB58" s="103">
        <v>0</v>
      </c>
      <c r="AC58" s="13">
        <v>0</v>
      </c>
      <c r="AD58" s="78">
        <v>0</v>
      </c>
    </row>
    <row r="59" spans="1:30" ht="12.75">
      <c r="A59" s="62" t="s">
        <v>57</v>
      </c>
      <c r="B59" s="62">
        <v>41035.08</v>
      </c>
      <c r="C59" s="101">
        <v>28331.34</v>
      </c>
      <c r="D59" s="62">
        <v>838.28</v>
      </c>
      <c r="E59" s="89">
        <v>70204.7</v>
      </c>
      <c r="F59" s="112">
        <v>5396.04</v>
      </c>
      <c r="G59" s="101">
        <v>4053.63</v>
      </c>
      <c r="H59" s="62">
        <v>0</v>
      </c>
      <c r="I59" s="89">
        <v>9449.67</v>
      </c>
      <c r="J59" s="62">
        <v>0</v>
      </c>
      <c r="K59" s="101">
        <v>0</v>
      </c>
      <c r="L59" s="62">
        <v>0</v>
      </c>
      <c r="M59" s="89">
        <v>0</v>
      </c>
      <c r="N59" s="62">
        <v>0</v>
      </c>
      <c r="O59" s="101">
        <v>0</v>
      </c>
      <c r="P59" s="62">
        <v>0</v>
      </c>
      <c r="Q59" s="89">
        <v>0</v>
      </c>
      <c r="R59" s="62" t="s">
        <v>57</v>
      </c>
      <c r="S59" s="13">
        <v>1891.18</v>
      </c>
      <c r="T59" s="103">
        <v>444.6</v>
      </c>
      <c r="U59" s="13">
        <v>0</v>
      </c>
      <c r="V59" s="13">
        <v>2335.78</v>
      </c>
      <c r="W59" s="13">
        <v>39.95</v>
      </c>
      <c r="X59" s="103">
        <v>162.64</v>
      </c>
      <c r="Y59" s="13">
        <v>0</v>
      </c>
      <c r="Z59" s="13">
        <v>202.59</v>
      </c>
      <c r="AA59" s="13">
        <v>0</v>
      </c>
      <c r="AB59" s="103">
        <v>0</v>
      </c>
      <c r="AC59" s="13">
        <v>0</v>
      </c>
      <c r="AD59" s="78">
        <v>0</v>
      </c>
    </row>
    <row r="60" spans="1:30" ht="12.75">
      <c r="A60" s="62" t="s">
        <v>58</v>
      </c>
      <c r="B60" s="62">
        <v>24034.09</v>
      </c>
      <c r="C60" s="101">
        <v>34930.032000000014</v>
      </c>
      <c r="D60" s="62">
        <v>3799.1</v>
      </c>
      <c r="E60" s="89">
        <v>62763.222</v>
      </c>
      <c r="F60" s="112">
        <v>0</v>
      </c>
      <c r="G60" s="101">
        <v>425.17</v>
      </c>
      <c r="H60" s="62">
        <v>0</v>
      </c>
      <c r="I60" s="89">
        <v>425.17</v>
      </c>
      <c r="J60" s="62">
        <v>0</v>
      </c>
      <c r="K60" s="101">
        <v>0</v>
      </c>
      <c r="L60" s="62">
        <v>0</v>
      </c>
      <c r="M60" s="89">
        <v>0</v>
      </c>
      <c r="N60" s="62">
        <v>0</v>
      </c>
      <c r="O60" s="101">
        <v>37.2</v>
      </c>
      <c r="P60" s="62">
        <v>0</v>
      </c>
      <c r="Q60" s="89">
        <v>37.2</v>
      </c>
      <c r="R60" s="62" t="s">
        <v>58</v>
      </c>
      <c r="S60" s="13">
        <v>957.9</v>
      </c>
      <c r="T60" s="103">
        <v>4805.562999999999</v>
      </c>
      <c r="U60" s="13">
        <v>0</v>
      </c>
      <c r="V60" s="13">
        <v>5763.463</v>
      </c>
      <c r="W60" s="13">
        <v>2589.05</v>
      </c>
      <c r="X60" s="103">
        <v>4930.264999999998</v>
      </c>
      <c r="Y60" s="13">
        <v>98.43</v>
      </c>
      <c r="Z60" s="13">
        <v>7617.744999999998</v>
      </c>
      <c r="AA60" s="13">
        <v>0</v>
      </c>
      <c r="AB60" s="103">
        <v>65.4</v>
      </c>
      <c r="AC60" s="13">
        <v>0</v>
      </c>
      <c r="AD60" s="78">
        <v>65.4</v>
      </c>
    </row>
    <row r="61" spans="1:30" ht="12.75">
      <c r="A61" s="62" t="s">
        <v>59</v>
      </c>
      <c r="B61" s="62">
        <v>117878.6</v>
      </c>
      <c r="C61" s="101">
        <v>47679.82</v>
      </c>
      <c r="D61" s="62">
        <v>0</v>
      </c>
      <c r="E61" s="89">
        <v>165558.42</v>
      </c>
      <c r="F61" s="112">
        <v>307.3</v>
      </c>
      <c r="G61" s="101">
        <v>181.8</v>
      </c>
      <c r="H61" s="62">
        <v>0</v>
      </c>
      <c r="I61" s="89">
        <v>489.1</v>
      </c>
      <c r="J61" s="62">
        <v>0</v>
      </c>
      <c r="K61" s="101">
        <v>0</v>
      </c>
      <c r="L61" s="62">
        <v>0</v>
      </c>
      <c r="M61" s="89">
        <v>0</v>
      </c>
      <c r="N61" s="62">
        <v>1394.7</v>
      </c>
      <c r="O61" s="101">
        <v>465.58</v>
      </c>
      <c r="P61" s="62">
        <v>0</v>
      </c>
      <c r="Q61" s="89">
        <v>1860.28</v>
      </c>
      <c r="R61" s="62" t="s">
        <v>59</v>
      </c>
      <c r="S61" s="13">
        <v>23149.1</v>
      </c>
      <c r="T61" s="103">
        <v>9056.38</v>
      </c>
      <c r="U61" s="13">
        <v>0</v>
      </c>
      <c r="V61" s="13">
        <v>32205.48</v>
      </c>
      <c r="W61" s="13">
        <v>15479.02</v>
      </c>
      <c r="X61" s="103">
        <v>4273.8</v>
      </c>
      <c r="Y61" s="13">
        <v>3.4</v>
      </c>
      <c r="Z61" s="13">
        <v>19756.22</v>
      </c>
      <c r="AA61" s="13">
        <v>0</v>
      </c>
      <c r="AB61" s="103">
        <v>0</v>
      </c>
      <c r="AC61" s="13">
        <v>0</v>
      </c>
      <c r="AD61" s="78">
        <v>0</v>
      </c>
    </row>
    <row r="62" spans="1:30" ht="12.75">
      <c r="A62" s="62" t="s">
        <v>60</v>
      </c>
      <c r="B62" s="62">
        <v>43786.6</v>
      </c>
      <c r="C62" s="101">
        <v>22281.67</v>
      </c>
      <c r="D62" s="62">
        <v>4255.99</v>
      </c>
      <c r="E62" s="89">
        <v>70324.26</v>
      </c>
      <c r="F62" s="112">
        <v>1657.82</v>
      </c>
      <c r="G62" s="101">
        <v>973.4</v>
      </c>
      <c r="H62" s="62">
        <v>0</v>
      </c>
      <c r="I62" s="89">
        <v>2631.22</v>
      </c>
      <c r="J62" s="62">
        <v>0</v>
      </c>
      <c r="K62" s="101">
        <v>0</v>
      </c>
      <c r="L62" s="62">
        <v>0</v>
      </c>
      <c r="M62" s="89">
        <v>0</v>
      </c>
      <c r="N62" s="62">
        <v>18.6</v>
      </c>
      <c r="O62" s="101">
        <v>0</v>
      </c>
      <c r="P62" s="62">
        <v>0</v>
      </c>
      <c r="Q62" s="89">
        <v>18.6</v>
      </c>
      <c r="R62" s="62" t="s">
        <v>60</v>
      </c>
      <c r="S62" s="13">
        <v>5525.91</v>
      </c>
      <c r="T62" s="103">
        <v>3172.2</v>
      </c>
      <c r="U62" s="13">
        <v>236.25</v>
      </c>
      <c r="V62" s="13">
        <v>8934.36</v>
      </c>
      <c r="W62" s="13">
        <v>269.2</v>
      </c>
      <c r="X62" s="103">
        <v>218.8</v>
      </c>
      <c r="Y62" s="13">
        <v>58.79</v>
      </c>
      <c r="Z62" s="13">
        <v>546.79</v>
      </c>
      <c r="AA62" s="13">
        <v>0</v>
      </c>
      <c r="AB62" s="103">
        <v>0</v>
      </c>
      <c r="AC62" s="13">
        <v>0</v>
      </c>
      <c r="AD62" s="78">
        <v>0</v>
      </c>
    </row>
    <row r="63" spans="1:30" ht="12.75">
      <c r="A63" s="62" t="s">
        <v>61</v>
      </c>
      <c r="B63" s="62">
        <v>45126.8</v>
      </c>
      <c r="C63" s="101">
        <v>32384.031</v>
      </c>
      <c r="D63" s="62">
        <v>302</v>
      </c>
      <c r="E63" s="89">
        <v>77812.83100000003</v>
      </c>
      <c r="F63" s="112">
        <v>0</v>
      </c>
      <c r="G63" s="101">
        <v>23.8</v>
      </c>
      <c r="H63" s="62">
        <v>0</v>
      </c>
      <c r="I63" s="89">
        <v>23.8</v>
      </c>
      <c r="J63" s="62">
        <v>0</v>
      </c>
      <c r="K63" s="101">
        <v>0</v>
      </c>
      <c r="L63" s="62">
        <v>0</v>
      </c>
      <c r="M63" s="89">
        <v>0</v>
      </c>
      <c r="N63" s="62">
        <v>0</v>
      </c>
      <c r="O63" s="101">
        <v>259.9</v>
      </c>
      <c r="P63" s="62">
        <v>0</v>
      </c>
      <c r="Q63" s="89">
        <v>259.9</v>
      </c>
      <c r="R63" s="62" t="s">
        <v>61</v>
      </c>
      <c r="S63" s="13">
        <v>2874.4</v>
      </c>
      <c r="T63" s="103">
        <v>2074.998</v>
      </c>
      <c r="U63" s="13">
        <v>6.8</v>
      </c>
      <c r="V63" s="13">
        <v>4956.198</v>
      </c>
      <c r="W63" s="13">
        <v>8236.52</v>
      </c>
      <c r="X63" s="103">
        <v>7694.176999999997</v>
      </c>
      <c r="Y63" s="13">
        <v>25.96</v>
      </c>
      <c r="Z63" s="13">
        <v>15956.657</v>
      </c>
      <c r="AA63" s="13">
        <v>0</v>
      </c>
      <c r="AB63" s="103">
        <v>0</v>
      </c>
      <c r="AC63" s="13">
        <v>0</v>
      </c>
      <c r="AD63" s="78">
        <v>0</v>
      </c>
    </row>
    <row r="64" spans="1:30" ht="12.75">
      <c r="A64" s="62" t="s">
        <v>62</v>
      </c>
      <c r="B64" s="62">
        <v>3417.6</v>
      </c>
      <c r="C64" s="101">
        <v>2386.171</v>
      </c>
      <c r="D64" s="62">
        <v>0</v>
      </c>
      <c r="E64" s="89">
        <v>5803.770999999999</v>
      </c>
      <c r="F64" s="112">
        <v>9501.8</v>
      </c>
      <c r="G64" s="101">
        <v>4897.23</v>
      </c>
      <c r="H64" s="62">
        <v>0</v>
      </c>
      <c r="I64" s="89">
        <v>14399.03</v>
      </c>
      <c r="J64" s="62">
        <v>0</v>
      </c>
      <c r="K64" s="101">
        <v>0</v>
      </c>
      <c r="L64" s="62">
        <v>0</v>
      </c>
      <c r="M64" s="89">
        <v>0</v>
      </c>
      <c r="N64" s="62">
        <v>0</v>
      </c>
      <c r="O64" s="101">
        <v>0</v>
      </c>
      <c r="P64" s="62">
        <v>0</v>
      </c>
      <c r="Q64" s="89">
        <v>0</v>
      </c>
      <c r="R64" s="62" t="s">
        <v>62</v>
      </c>
      <c r="S64" s="13">
        <v>464.1</v>
      </c>
      <c r="T64" s="103">
        <v>104</v>
      </c>
      <c r="U64" s="13">
        <v>144.05</v>
      </c>
      <c r="V64" s="13">
        <v>712.15</v>
      </c>
      <c r="W64" s="13">
        <v>0</v>
      </c>
      <c r="X64" s="103">
        <v>0</v>
      </c>
      <c r="Y64" s="13">
        <v>0</v>
      </c>
      <c r="Z64" s="13">
        <v>0</v>
      </c>
      <c r="AA64" s="13">
        <v>0</v>
      </c>
      <c r="AB64" s="103">
        <v>0</v>
      </c>
      <c r="AC64" s="13">
        <v>0</v>
      </c>
      <c r="AD64" s="78">
        <v>0</v>
      </c>
    </row>
    <row r="65" spans="1:30" ht="12.75">
      <c r="A65" s="62" t="s">
        <v>63</v>
      </c>
      <c r="B65" s="62">
        <v>1857.6</v>
      </c>
      <c r="C65" s="101">
        <v>1670.4</v>
      </c>
      <c r="D65" s="62">
        <v>0</v>
      </c>
      <c r="E65" s="89">
        <v>3528</v>
      </c>
      <c r="F65" s="112">
        <v>1376.2</v>
      </c>
      <c r="G65" s="101">
        <v>2195.9</v>
      </c>
      <c r="H65" s="62">
        <v>0</v>
      </c>
      <c r="I65" s="89">
        <v>3572.1</v>
      </c>
      <c r="J65" s="62">
        <v>969.6</v>
      </c>
      <c r="K65" s="101">
        <v>331.6</v>
      </c>
      <c r="L65" s="62">
        <v>0</v>
      </c>
      <c r="M65" s="89">
        <v>1301.2</v>
      </c>
      <c r="N65" s="62">
        <v>0</v>
      </c>
      <c r="O65" s="101">
        <v>76</v>
      </c>
      <c r="P65" s="62">
        <v>0</v>
      </c>
      <c r="Q65" s="89">
        <v>76</v>
      </c>
      <c r="R65" s="62" t="s">
        <v>63</v>
      </c>
      <c r="S65" s="13">
        <v>0</v>
      </c>
      <c r="T65" s="103">
        <v>5.6</v>
      </c>
      <c r="U65" s="13">
        <v>0</v>
      </c>
      <c r="V65" s="13">
        <v>5.6</v>
      </c>
      <c r="W65" s="13">
        <v>4</v>
      </c>
      <c r="X65" s="103">
        <v>51.7</v>
      </c>
      <c r="Y65" s="13">
        <v>0</v>
      </c>
      <c r="Z65" s="13">
        <v>55.7</v>
      </c>
      <c r="AA65" s="13">
        <v>0</v>
      </c>
      <c r="AB65" s="103">
        <v>0</v>
      </c>
      <c r="AC65" s="13">
        <v>0</v>
      </c>
      <c r="AD65" s="78">
        <v>0</v>
      </c>
    </row>
    <row r="66" spans="1:30" ht="12.75">
      <c r="A66" s="62" t="s">
        <v>64</v>
      </c>
      <c r="B66" s="62">
        <v>1102.8</v>
      </c>
      <c r="C66" s="101">
        <v>979.66</v>
      </c>
      <c r="D66" s="62">
        <v>36.2</v>
      </c>
      <c r="E66" s="89">
        <v>2118.66</v>
      </c>
      <c r="F66" s="112">
        <v>2354</v>
      </c>
      <c r="G66" s="101">
        <v>2164.07</v>
      </c>
      <c r="H66" s="62">
        <v>27.5</v>
      </c>
      <c r="I66" s="89">
        <v>4545.57</v>
      </c>
      <c r="J66" s="62">
        <v>1576.8</v>
      </c>
      <c r="K66" s="101">
        <v>236.72</v>
      </c>
      <c r="L66" s="62">
        <v>0</v>
      </c>
      <c r="M66" s="89">
        <v>1813.52</v>
      </c>
      <c r="N66" s="62">
        <v>0</v>
      </c>
      <c r="O66" s="101">
        <v>14.98</v>
      </c>
      <c r="P66" s="62">
        <v>0</v>
      </c>
      <c r="Q66" s="89">
        <v>14.98</v>
      </c>
      <c r="R66" s="62" t="s">
        <v>64</v>
      </c>
      <c r="S66" s="13">
        <v>0</v>
      </c>
      <c r="T66" s="103">
        <v>0</v>
      </c>
      <c r="U66" s="13">
        <v>0</v>
      </c>
      <c r="V66" s="13">
        <v>0</v>
      </c>
      <c r="W66" s="13">
        <v>0</v>
      </c>
      <c r="X66" s="103">
        <v>13.4</v>
      </c>
      <c r="Y66" s="13">
        <v>0</v>
      </c>
      <c r="Z66" s="13">
        <v>13.4</v>
      </c>
      <c r="AA66" s="13">
        <v>0</v>
      </c>
      <c r="AB66" s="103">
        <v>0</v>
      </c>
      <c r="AC66" s="13">
        <v>0</v>
      </c>
      <c r="AD66" s="78">
        <v>0</v>
      </c>
    </row>
    <row r="67" spans="1:30" ht="12.75">
      <c r="A67" s="62" t="s">
        <v>65</v>
      </c>
      <c r="B67">
        <v>0</v>
      </c>
      <c r="C67" s="102">
        <v>0</v>
      </c>
      <c r="D67">
        <v>0</v>
      </c>
      <c r="E67" s="90">
        <v>0</v>
      </c>
      <c r="F67" s="113">
        <v>0</v>
      </c>
      <c r="G67" s="102">
        <v>32.2</v>
      </c>
      <c r="H67">
        <v>0</v>
      </c>
      <c r="I67" s="90">
        <v>32.2</v>
      </c>
      <c r="J67">
        <v>0</v>
      </c>
      <c r="K67" s="102">
        <v>0</v>
      </c>
      <c r="L67">
        <v>0</v>
      </c>
      <c r="M67" s="90">
        <v>0</v>
      </c>
      <c r="N67">
        <v>0</v>
      </c>
      <c r="O67" s="102">
        <v>0</v>
      </c>
      <c r="P67">
        <v>0</v>
      </c>
      <c r="Q67" s="90">
        <v>0</v>
      </c>
      <c r="R67" s="62" t="s">
        <v>65</v>
      </c>
      <c r="S67" s="13">
        <v>0</v>
      </c>
      <c r="T67" s="103">
        <v>0</v>
      </c>
      <c r="U67" s="13">
        <v>0</v>
      </c>
      <c r="V67" s="13">
        <v>0</v>
      </c>
      <c r="W67" s="13">
        <v>0</v>
      </c>
      <c r="X67" s="103">
        <v>0</v>
      </c>
      <c r="Y67" s="13">
        <v>0</v>
      </c>
      <c r="Z67" s="13">
        <v>0</v>
      </c>
      <c r="AA67" s="13">
        <v>0</v>
      </c>
      <c r="AB67" s="103">
        <v>0</v>
      </c>
      <c r="AC67" s="13">
        <v>0</v>
      </c>
      <c r="AD67" s="78">
        <v>0</v>
      </c>
    </row>
    <row r="68" spans="1:30" ht="12.75">
      <c r="A68" s="62" t="s">
        <v>66</v>
      </c>
      <c r="B68" s="62">
        <v>4923.8</v>
      </c>
      <c r="C68" s="101">
        <v>2684</v>
      </c>
      <c r="D68" s="62">
        <v>260</v>
      </c>
      <c r="E68" s="89">
        <v>7867.8</v>
      </c>
      <c r="F68" s="112">
        <v>822.8</v>
      </c>
      <c r="G68" s="101">
        <v>4.2</v>
      </c>
      <c r="H68" s="62">
        <v>0</v>
      </c>
      <c r="I68" s="89">
        <v>827</v>
      </c>
      <c r="J68" s="62">
        <v>309.4</v>
      </c>
      <c r="K68" s="101">
        <v>224.5</v>
      </c>
      <c r="L68" s="62">
        <v>0</v>
      </c>
      <c r="M68" s="89">
        <v>533.9</v>
      </c>
      <c r="N68" s="62">
        <v>14.9</v>
      </c>
      <c r="O68" s="101">
        <v>0</v>
      </c>
      <c r="P68" s="62">
        <v>0</v>
      </c>
      <c r="Q68" s="89">
        <v>14.9</v>
      </c>
      <c r="R68" s="62" t="s">
        <v>66</v>
      </c>
      <c r="S68" s="13">
        <v>46.3</v>
      </c>
      <c r="T68" s="103">
        <v>81.2</v>
      </c>
      <c r="U68" s="13">
        <v>18.4</v>
      </c>
      <c r="V68" s="13">
        <v>145.9</v>
      </c>
      <c r="W68" s="13">
        <v>0</v>
      </c>
      <c r="X68" s="103">
        <v>0</v>
      </c>
      <c r="Y68" s="13">
        <v>0</v>
      </c>
      <c r="Z68" s="13">
        <v>0</v>
      </c>
      <c r="AA68" s="13">
        <v>0</v>
      </c>
      <c r="AB68" s="103">
        <v>0</v>
      </c>
      <c r="AC68" s="13">
        <v>0</v>
      </c>
      <c r="AD68" s="78">
        <v>0</v>
      </c>
    </row>
    <row r="69" spans="1:30" ht="12.75">
      <c r="A69" s="62" t="s">
        <v>67</v>
      </c>
      <c r="B69" s="62">
        <v>3217</v>
      </c>
      <c r="C69" s="101">
        <v>5556.0340000000015</v>
      </c>
      <c r="D69" s="62">
        <v>0</v>
      </c>
      <c r="E69" s="89">
        <v>8773.034</v>
      </c>
      <c r="F69" s="112">
        <v>120.1</v>
      </c>
      <c r="G69" s="101">
        <v>403.73699999999997</v>
      </c>
      <c r="H69" s="62">
        <v>0</v>
      </c>
      <c r="I69" s="89">
        <v>523.837</v>
      </c>
      <c r="J69" s="62">
        <v>3925</v>
      </c>
      <c r="K69" s="101">
        <v>1176.796</v>
      </c>
      <c r="L69" s="62">
        <v>0</v>
      </c>
      <c r="M69" s="89">
        <v>5101.796</v>
      </c>
      <c r="N69" s="62">
        <v>0</v>
      </c>
      <c r="O69" s="101">
        <v>0</v>
      </c>
      <c r="P69" s="62">
        <v>0</v>
      </c>
      <c r="Q69" s="89">
        <v>0</v>
      </c>
      <c r="R69" s="62" t="s">
        <v>67</v>
      </c>
      <c r="S69" s="13">
        <v>18.8</v>
      </c>
      <c r="T69" s="103">
        <v>0</v>
      </c>
      <c r="U69" s="13">
        <v>0</v>
      </c>
      <c r="V69" s="13">
        <v>18.8</v>
      </c>
      <c r="W69" s="13">
        <v>0</v>
      </c>
      <c r="X69" s="103">
        <v>0</v>
      </c>
      <c r="Y69" s="13">
        <v>0</v>
      </c>
      <c r="Z69" s="13">
        <v>0</v>
      </c>
      <c r="AA69" s="13">
        <v>0</v>
      </c>
      <c r="AB69" s="103">
        <v>0</v>
      </c>
      <c r="AC69" s="13">
        <v>0</v>
      </c>
      <c r="AD69" s="78">
        <v>0</v>
      </c>
    </row>
    <row r="70" spans="1:30" ht="12.75">
      <c r="A70" s="62" t="s">
        <v>68</v>
      </c>
      <c r="B70" s="62">
        <v>2555.8</v>
      </c>
      <c r="C70" s="101">
        <v>1358.12</v>
      </c>
      <c r="D70" s="62">
        <v>1022.29</v>
      </c>
      <c r="E70" s="89">
        <v>4936.21</v>
      </c>
      <c r="F70" s="112">
        <v>2627.4</v>
      </c>
      <c r="G70" s="101">
        <v>730.84</v>
      </c>
      <c r="H70" s="62">
        <v>322.13699999999994</v>
      </c>
      <c r="I70" s="89">
        <v>3680.3769999999995</v>
      </c>
      <c r="J70" s="62">
        <v>302.5</v>
      </c>
      <c r="K70" s="101">
        <v>0</v>
      </c>
      <c r="L70" s="62">
        <v>75.2</v>
      </c>
      <c r="M70" s="89">
        <v>377.7</v>
      </c>
      <c r="N70" s="62">
        <v>0</v>
      </c>
      <c r="O70" s="101">
        <v>0</v>
      </c>
      <c r="P70" s="62">
        <v>0</v>
      </c>
      <c r="Q70" s="89">
        <v>0</v>
      </c>
      <c r="R70" s="62" t="s">
        <v>68</v>
      </c>
      <c r="S70" s="13">
        <v>216.9</v>
      </c>
      <c r="T70" s="103">
        <v>187.94</v>
      </c>
      <c r="U70" s="13">
        <v>463.71</v>
      </c>
      <c r="V70" s="13">
        <v>868.55</v>
      </c>
      <c r="W70" s="13">
        <v>0</v>
      </c>
      <c r="X70" s="103">
        <v>0</v>
      </c>
      <c r="Y70" s="13">
        <v>5</v>
      </c>
      <c r="Z70" s="13">
        <v>5</v>
      </c>
      <c r="AA70" s="13">
        <v>0</v>
      </c>
      <c r="AB70" s="103">
        <v>0</v>
      </c>
      <c r="AC70" s="13">
        <v>0</v>
      </c>
      <c r="AD70" s="78">
        <v>0</v>
      </c>
    </row>
    <row r="71" spans="1:30" ht="12.75">
      <c r="A71" s="62" t="s">
        <v>69</v>
      </c>
      <c r="B71" s="62">
        <v>39644</v>
      </c>
      <c r="C71" s="101">
        <v>26309.889</v>
      </c>
      <c r="D71" s="62">
        <v>0</v>
      </c>
      <c r="E71" s="89">
        <v>65953.88900000001</v>
      </c>
      <c r="F71" s="112">
        <v>2720.3</v>
      </c>
      <c r="G71" s="101">
        <v>2272.991</v>
      </c>
      <c r="H71" s="62">
        <v>16.9</v>
      </c>
      <c r="I71" s="89">
        <v>5010.190999999999</v>
      </c>
      <c r="J71" s="62">
        <v>1455.9</v>
      </c>
      <c r="K71" s="101">
        <v>1496.528</v>
      </c>
      <c r="L71" s="62">
        <v>14</v>
      </c>
      <c r="M71" s="89">
        <v>2966.4280000000003</v>
      </c>
      <c r="N71" s="62">
        <v>0</v>
      </c>
      <c r="O71" s="101">
        <v>0</v>
      </c>
      <c r="P71" s="62">
        <v>0</v>
      </c>
      <c r="Q71" s="89">
        <v>0</v>
      </c>
      <c r="R71" s="62" t="s">
        <v>69</v>
      </c>
      <c r="S71" s="13">
        <v>0</v>
      </c>
      <c r="T71" s="103">
        <v>216.9</v>
      </c>
      <c r="U71" s="13">
        <v>220.98</v>
      </c>
      <c r="V71" s="13">
        <v>437.88</v>
      </c>
      <c r="W71" s="13">
        <v>0</v>
      </c>
      <c r="X71" s="103">
        <v>0</v>
      </c>
      <c r="Y71" s="13">
        <v>452.2</v>
      </c>
      <c r="Z71" s="13">
        <v>452.2</v>
      </c>
      <c r="AA71" s="13">
        <v>0</v>
      </c>
      <c r="AB71" s="103">
        <v>0</v>
      </c>
      <c r="AC71" s="13">
        <v>0</v>
      </c>
      <c r="AD71" s="78">
        <v>0</v>
      </c>
    </row>
    <row r="72" spans="1:30" ht="12.75">
      <c r="A72" s="62" t="s">
        <v>70</v>
      </c>
      <c r="B72" s="62">
        <v>36127.7</v>
      </c>
      <c r="C72" s="101">
        <v>1076.32</v>
      </c>
      <c r="D72" s="62">
        <v>2645.3</v>
      </c>
      <c r="E72" s="89">
        <v>39849.32</v>
      </c>
      <c r="F72" s="112">
        <v>11377.9</v>
      </c>
      <c r="G72" s="101">
        <v>199.2</v>
      </c>
      <c r="H72" s="62">
        <v>565</v>
      </c>
      <c r="I72" s="89">
        <v>12142.1</v>
      </c>
      <c r="J72" s="62">
        <v>7390.9</v>
      </c>
      <c r="K72" s="101">
        <v>0</v>
      </c>
      <c r="L72" s="62">
        <v>538.1</v>
      </c>
      <c r="M72" s="89">
        <v>7929</v>
      </c>
      <c r="N72" s="62">
        <v>0</v>
      </c>
      <c r="O72" s="101">
        <v>0</v>
      </c>
      <c r="P72" s="62">
        <v>0</v>
      </c>
      <c r="Q72" s="89">
        <v>0</v>
      </c>
      <c r="R72" s="62" t="s">
        <v>70</v>
      </c>
      <c r="S72" s="13">
        <v>301.9</v>
      </c>
      <c r="T72" s="103">
        <v>65.5</v>
      </c>
      <c r="U72" s="13">
        <v>98</v>
      </c>
      <c r="V72" s="13">
        <v>465.4</v>
      </c>
      <c r="W72" s="13">
        <v>8.3</v>
      </c>
      <c r="X72" s="103">
        <v>0</v>
      </c>
      <c r="Y72" s="13">
        <v>40.2</v>
      </c>
      <c r="Z72" s="13">
        <v>48.5</v>
      </c>
      <c r="AA72" s="13">
        <v>0</v>
      </c>
      <c r="AB72" s="103">
        <v>0</v>
      </c>
      <c r="AC72" s="13">
        <v>0</v>
      </c>
      <c r="AD72" s="78">
        <v>0</v>
      </c>
    </row>
    <row r="73" spans="1:30" ht="12.75">
      <c r="A73" s="62" t="s">
        <v>71</v>
      </c>
      <c r="B73" s="62">
        <v>32340.3</v>
      </c>
      <c r="C73" s="101">
        <v>40017.86</v>
      </c>
      <c r="D73" s="62">
        <v>1495.9</v>
      </c>
      <c r="E73" s="89">
        <v>73854.06</v>
      </c>
      <c r="F73" s="112">
        <v>9322.33</v>
      </c>
      <c r="G73" s="101">
        <v>12982.5</v>
      </c>
      <c r="H73" s="62">
        <v>0</v>
      </c>
      <c r="I73" s="89">
        <v>22304.83</v>
      </c>
      <c r="J73" s="62">
        <v>0</v>
      </c>
      <c r="K73" s="101">
        <v>0</v>
      </c>
      <c r="L73" s="62">
        <v>0</v>
      </c>
      <c r="M73" s="89">
        <v>0</v>
      </c>
      <c r="N73" s="62">
        <v>75.7</v>
      </c>
      <c r="O73" s="101">
        <v>82.7</v>
      </c>
      <c r="P73" s="62">
        <v>0</v>
      </c>
      <c r="Q73" s="89">
        <v>158.4</v>
      </c>
      <c r="R73" s="62" t="s">
        <v>71</v>
      </c>
      <c r="S73" s="13">
        <v>3850.72</v>
      </c>
      <c r="T73" s="103">
        <v>4593.74</v>
      </c>
      <c r="U73" s="13">
        <v>74.6</v>
      </c>
      <c r="V73" s="13">
        <v>8519.06</v>
      </c>
      <c r="W73" s="13">
        <v>188.4</v>
      </c>
      <c r="X73" s="103">
        <v>248.1</v>
      </c>
      <c r="Y73" s="13">
        <v>7.2</v>
      </c>
      <c r="Z73" s="13">
        <v>443.7</v>
      </c>
      <c r="AA73" s="13">
        <v>6.9</v>
      </c>
      <c r="AB73" s="103">
        <v>0</v>
      </c>
      <c r="AC73" s="13">
        <v>0</v>
      </c>
      <c r="AD73" s="78">
        <v>6.9</v>
      </c>
    </row>
    <row r="74" spans="1:30" ht="12.75">
      <c r="A74" s="62" t="s">
        <v>72</v>
      </c>
      <c r="B74" s="62">
        <v>102.7</v>
      </c>
      <c r="C74" s="101">
        <v>0</v>
      </c>
      <c r="D74" s="62">
        <v>0</v>
      </c>
      <c r="E74" s="89">
        <v>102.7</v>
      </c>
      <c r="F74" s="112">
        <v>83.4</v>
      </c>
      <c r="G74" s="101">
        <v>0</v>
      </c>
      <c r="H74" s="62">
        <v>0</v>
      </c>
      <c r="I74" s="89">
        <v>83.4</v>
      </c>
      <c r="J74" s="62">
        <v>830</v>
      </c>
      <c r="K74" s="101">
        <v>0</v>
      </c>
      <c r="L74" s="62">
        <v>75.345</v>
      </c>
      <c r="M74" s="89">
        <v>905.345</v>
      </c>
      <c r="N74" s="62">
        <v>0</v>
      </c>
      <c r="O74" s="101">
        <v>0</v>
      </c>
      <c r="P74" s="62">
        <v>0</v>
      </c>
      <c r="Q74" s="89">
        <v>0</v>
      </c>
      <c r="R74" s="62" t="s">
        <v>72</v>
      </c>
      <c r="S74" s="13">
        <v>31.9</v>
      </c>
      <c r="T74" s="103">
        <v>0</v>
      </c>
      <c r="U74" s="13">
        <v>0</v>
      </c>
      <c r="V74" s="13">
        <v>31.9</v>
      </c>
      <c r="W74" s="13">
        <v>0</v>
      </c>
      <c r="X74" s="103">
        <v>0</v>
      </c>
      <c r="Y74" s="13">
        <v>0</v>
      </c>
      <c r="Z74" s="13">
        <v>0</v>
      </c>
      <c r="AA74" s="13">
        <v>0</v>
      </c>
      <c r="AB74" s="103">
        <v>0</v>
      </c>
      <c r="AC74" s="13">
        <v>0</v>
      </c>
      <c r="AD74" s="78">
        <v>0</v>
      </c>
    </row>
    <row r="75" spans="1:30" ht="12.75">
      <c r="A75" s="62" t="s">
        <v>73</v>
      </c>
      <c r="B75" s="62">
        <v>575.93</v>
      </c>
      <c r="C75" s="101">
        <v>34.6</v>
      </c>
      <c r="D75" s="62">
        <v>169.8</v>
      </c>
      <c r="E75" s="89">
        <v>780.33</v>
      </c>
      <c r="F75" s="112">
        <v>290.74</v>
      </c>
      <c r="G75" s="101">
        <v>0</v>
      </c>
      <c r="H75" s="62">
        <v>70.025</v>
      </c>
      <c r="I75" s="89">
        <v>360.765</v>
      </c>
      <c r="J75" s="62">
        <v>111.06</v>
      </c>
      <c r="K75" s="101">
        <v>0</v>
      </c>
      <c r="L75" s="62">
        <v>0</v>
      </c>
      <c r="M75" s="89">
        <v>111.06</v>
      </c>
      <c r="N75" s="62">
        <v>0</v>
      </c>
      <c r="O75" s="101">
        <v>0</v>
      </c>
      <c r="P75" s="62">
        <v>0</v>
      </c>
      <c r="Q75" s="89">
        <v>0</v>
      </c>
      <c r="R75" s="62" t="s">
        <v>73</v>
      </c>
      <c r="S75" s="13">
        <v>30.88</v>
      </c>
      <c r="T75" s="103">
        <v>0</v>
      </c>
      <c r="U75" s="13">
        <v>70.4</v>
      </c>
      <c r="V75" s="13">
        <v>101.28</v>
      </c>
      <c r="W75" s="13">
        <v>0</v>
      </c>
      <c r="X75" s="103">
        <v>0</v>
      </c>
      <c r="Y75" s="13">
        <v>0</v>
      </c>
      <c r="Z75" s="13">
        <v>0</v>
      </c>
      <c r="AA75" s="13">
        <v>0</v>
      </c>
      <c r="AB75" s="103">
        <v>0</v>
      </c>
      <c r="AC75" s="13">
        <v>0</v>
      </c>
      <c r="AD75" s="78">
        <v>0</v>
      </c>
    </row>
    <row r="76" spans="1:30" ht="12.75">
      <c r="A76" s="62" t="s">
        <v>74</v>
      </c>
      <c r="B76">
        <v>1342.3</v>
      </c>
      <c r="C76" s="102">
        <v>243.1</v>
      </c>
      <c r="D76">
        <v>172.4</v>
      </c>
      <c r="E76" s="90">
        <v>1757.8</v>
      </c>
      <c r="F76" s="113">
        <v>0</v>
      </c>
      <c r="G76" s="102">
        <v>0</v>
      </c>
      <c r="H76">
        <v>0</v>
      </c>
      <c r="I76" s="90">
        <v>0</v>
      </c>
      <c r="J76">
        <v>0</v>
      </c>
      <c r="K76" s="102">
        <v>0</v>
      </c>
      <c r="L76">
        <v>0</v>
      </c>
      <c r="M76" s="90">
        <v>0</v>
      </c>
      <c r="N76">
        <v>0</v>
      </c>
      <c r="O76" s="102">
        <v>0</v>
      </c>
      <c r="P76">
        <v>0</v>
      </c>
      <c r="Q76" s="90">
        <v>0</v>
      </c>
      <c r="R76" s="62" t="s">
        <v>74</v>
      </c>
      <c r="S76" s="13">
        <v>0</v>
      </c>
      <c r="T76" s="103">
        <v>0</v>
      </c>
      <c r="U76" s="13">
        <v>0</v>
      </c>
      <c r="V76" s="13">
        <v>0</v>
      </c>
      <c r="W76" s="13">
        <v>0</v>
      </c>
      <c r="X76" s="103">
        <v>0</v>
      </c>
      <c r="Y76" s="13">
        <v>0</v>
      </c>
      <c r="Z76" s="13">
        <v>0</v>
      </c>
      <c r="AA76" s="13">
        <v>0</v>
      </c>
      <c r="AB76" s="103">
        <v>0</v>
      </c>
      <c r="AC76" s="13">
        <v>0</v>
      </c>
      <c r="AD76" s="78">
        <v>0</v>
      </c>
    </row>
    <row r="77" spans="1:30" ht="12.75">
      <c r="A77" s="62" t="s">
        <v>75</v>
      </c>
      <c r="B77" s="62">
        <v>76346.49</v>
      </c>
      <c r="C77" s="101">
        <v>67078.97</v>
      </c>
      <c r="D77" s="62">
        <v>2338.23</v>
      </c>
      <c r="E77" s="89">
        <v>145763.69</v>
      </c>
      <c r="F77" s="112">
        <v>12</v>
      </c>
      <c r="G77" s="101">
        <v>0</v>
      </c>
      <c r="H77" s="62">
        <v>0</v>
      </c>
      <c r="I77" s="89">
        <v>12</v>
      </c>
      <c r="J77" s="62">
        <v>0</v>
      </c>
      <c r="K77" s="101">
        <v>0</v>
      </c>
      <c r="L77" s="62">
        <v>0</v>
      </c>
      <c r="M77" s="89">
        <v>0</v>
      </c>
      <c r="N77" s="62">
        <v>20.9</v>
      </c>
      <c r="O77" s="101">
        <v>0</v>
      </c>
      <c r="P77" s="62">
        <v>0</v>
      </c>
      <c r="Q77" s="89">
        <v>20.9</v>
      </c>
      <c r="R77" s="62" t="s">
        <v>75</v>
      </c>
      <c r="S77" s="13">
        <v>4804.6</v>
      </c>
      <c r="T77" s="103">
        <v>2247.4</v>
      </c>
      <c r="U77" s="13">
        <v>936.96</v>
      </c>
      <c r="V77" s="13">
        <v>7988.96</v>
      </c>
      <c r="W77" s="13">
        <v>6892.3</v>
      </c>
      <c r="X77" s="103">
        <v>5411.8</v>
      </c>
      <c r="Y77" s="13">
        <v>651.05</v>
      </c>
      <c r="Z77" s="13">
        <v>12955.15</v>
      </c>
      <c r="AA77" s="13">
        <v>0</v>
      </c>
      <c r="AB77" s="103">
        <v>0</v>
      </c>
      <c r="AC77" s="13">
        <v>0</v>
      </c>
      <c r="AD77" s="78">
        <v>0</v>
      </c>
    </row>
    <row r="78" spans="1:30" ht="12.75">
      <c r="A78" s="62" t="s">
        <v>76</v>
      </c>
      <c r="B78" s="62">
        <v>91360.767</v>
      </c>
      <c r="C78" s="101">
        <v>47300.62400000002</v>
      </c>
      <c r="D78" s="62">
        <v>0</v>
      </c>
      <c r="E78" s="89">
        <v>138661.39100000003</v>
      </c>
      <c r="F78" s="112">
        <v>4321.4839999999995</v>
      </c>
      <c r="G78" s="101">
        <v>3231.1</v>
      </c>
      <c r="H78" s="62">
        <v>0</v>
      </c>
      <c r="I78" s="89">
        <v>7552.584</v>
      </c>
      <c r="J78" s="62">
        <v>0</v>
      </c>
      <c r="K78" s="101">
        <v>0</v>
      </c>
      <c r="L78" s="62">
        <v>0</v>
      </c>
      <c r="M78" s="89">
        <v>0</v>
      </c>
      <c r="N78" s="62">
        <v>271.9</v>
      </c>
      <c r="O78" s="101">
        <v>0</v>
      </c>
      <c r="P78" s="62">
        <v>5.1</v>
      </c>
      <c r="Q78" s="89">
        <v>277</v>
      </c>
      <c r="R78" s="62" t="s">
        <v>76</v>
      </c>
      <c r="S78" s="13">
        <v>14801.533000000007</v>
      </c>
      <c r="T78" s="103">
        <v>6279.56</v>
      </c>
      <c r="U78" s="13">
        <v>828.1</v>
      </c>
      <c r="V78" s="13">
        <v>21909.193000000007</v>
      </c>
      <c r="W78" s="13">
        <v>42349.309000000016</v>
      </c>
      <c r="X78" s="103">
        <v>12169.1</v>
      </c>
      <c r="Y78" s="13">
        <v>320.4</v>
      </c>
      <c r="Z78" s="13">
        <v>54838.809000000016</v>
      </c>
      <c r="AA78" s="13">
        <v>0</v>
      </c>
      <c r="AB78" s="103">
        <v>0</v>
      </c>
      <c r="AC78" s="13">
        <v>0</v>
      </c>
      <c r="AD78" s="78">
        <v>0</v>
      </c>
    </row>
    <row r="79" spans="1:30" ht="12.75">
      <c r="A79" s="62" t="s">
        <v>77</v>
      </c>
      <c r="B79" s="62">
        <v>25369.53</v>
      </c>
      <c r="C79" s="101">
        <v>17599.24</v>
      </c>
      <c r="D79" s="62">
        <v>0</v>
      </c>
      <c r="E79" s="89">
        <v>42968.77</v>
      </c>
      <c r="F79" s="112">
        <v>508.4</v>
      </c>
      <c r="G79" s="101">
        <v>212.9</v>
      </c>
      <c r="H79" s="62">
        <v>0</v>
      </c>
      <c r="I79" s="89">
        <v>721.3</v>
      </c>
      <c r="J79" s="62">
        <v>0</v>
      </c>
      <c r="K79" s="101">
        <v>0</v>
      </c>
      <c r="L79" s="62">
        <v>0</v>
      </c>
      <c r="M79" s="89">
        <v>0</v>
      </c>
      <c r="N79" s="62">
        <v>16.21</v>
      </c>
      <c r="O79" s="101">
        <v>0</v>
      </c>
      <c r="P79" s="62">
        <v>0</v>
      </c>
      <c r="Q79" s="89">
        <v>16.21</v>
      </c>
      <c r="R79" s="62" t="s">
        <v>77</v>
      </c>
      <c r="S79" s="13">
        <v>3164.56</v>
      </c>
      <c r="T79" s="103">
        <v>1225.04</v>
      </c>
      <c r="U79" s="13">
        <v>0</v>
      </c>
      <c r="V79" s="13">
        <v>4389.6</v>
      </c>
      <c r="W79" s="13">
        <v>3811.93</v>
      </c>
      <c r="X79" s="103">
        <v>315.2</v>
      </c>
      <c r="Y79" s="13">
        <v>0</v>
      </c>
      <c r="Z79" s="13">
        <v>4127.13</v>
      </c>
      <c r="AA79" s="13">
        <v>0</v>
      </c>
      <c r="AB79" s="103">
        <v>0</v>
      </c>
      <c r="AC79" s="13">
        <v>0</v>
      </c>
      <c r="AD79" s="78">
        <v>0</v>
      </c>
    </row>
    <row r="80" spans="1:30" ht="12.75">
      <c r="A80" s="62" t="s">
        <v>78</v>
      </c>
      <c r="B80" s="62">
        <v>48310.3</v>
      </c>
      <c r="C80" s="101">
        <v>29082.3</v>
      </c>
      <c r="D80" s="62">
        <v>842.3</v>
      </c>
      <c r="E80" s="89">
        <v>78234.9</v>
      </c>
      <c r="F80" s="112">
        <v>42705.2</v>
      </c>
      <c r="G80" s="101">
        <v>26304.5</v>
      </c>
      <c r="H80" s="62">
        <v>933.2</v>
      </c>
      <c r="I80" s="89">
        <v>69942.9</v>
      </c>
      <c r="J80" s="62">
        <v>0</v>
      </c>
      <c r="K80" s="101">
        <v>0</v>
      </c>
      <c r="L80" s="62">
        <v>0</v>
      </c>
      <c r="M80" s="89">
        <v>0</v>
      </c>
      <c r="N80" s="62">
        <v>323.4</v>
      </c>
      <c r="O80" s="101">
        <v>1052.3</v>
      </c>
      <c r="P80" s="62">
        <v>19.8</v>
      </c>
      <c r="Q80" s="89">
        <v>1395.5</v>
      </c>
      <c r="R80" s="62" t="s">
        <v>78</v>
      </c>
      <c r="S80" s="13">
        <v>3754.7</v>
      </c>
      <c r="T80" s="103">
        <v>2178.1</v>
      </c>
      <c r="U80" s="13">
        <v>322.1</v>
      </c>
      <c r="V80" s="13">
        <v>6254.9</v>
      </c>
      <c r="W80" s="13">
        <v>136.7</v>
      </c>
      <c r="X80" s="103">
        <v>95.5</v>
      </c>
      <c r="Y80" s="13">
        <v>11.4</v>
      </c>
      <c r="Z80" s="13">
        <v>243.6</v>
      </c>
      <c r="AA80" s="13">
        <v>210.9</v>
      </c>
      <c r="AB80" s="103">
        <v>40.6</v>
      </c>
      <c r="AC80" s="13">
        <v>0</v>
      </c>
      <c r="AD80" s="78">
        <v>251.5</v>
      </c>
    </row>
    <row r="81" spans="1:30" ht="12.75">
      <c r="A81" s="62" t="s">
        <v>79</v>
      </c>
      <c r="B81" s="62">
        <v>96026.14</v>
      </c>
      <c r="C81" s="101">
        <v>50907.98</v>
      </c>
      <c r="D81" s="62">
        <v>0</v>
      </c>
      <c r="E81" s="89">
        <v>146934.12</v>
      </c>
      <c r="F81" s="112">
        <v>0</v>
      </c>
      <c r="G81" s="101">
        <v>0</v>
      </c>
      <c r="H81" s="62">
        <v>0</v>
      </c>
      <c r="I81" s="89">
        <v>0</v>
      </c>
      <c r="J81" s="62">
        <v>0</v>
      </c>
      <c r="K81" s="101">
        <v>0</v>
      </c>
      <c r="L81" s="62">
        <v>0</v>
      </c>
      <c r="M81" s="89">
        <v>0</v>
      </c>
      <c r="N81" s="62">
        <v>28.1</v>
      </c>
      <c r="O81" s="101">
        <v>0</v>
      </c>
      <c r="P81" s="62">
        <v>0</v>
      </c>
      <c r="Q81" s="89">
        <v>28.1</v>
      </c>
      <c r="R81" s="62" t="s">
        <v>79</v>
      </c>
      <c r="S81" s="13">
        <v>29713.76</v>
      </c>
      <c r="T81" s="103">
        <v>8306.98</v>
      </c>
      <c r="U81" s="13">
        <v>1403</v>
      </c>
      <c r="V81" s="13">
        <v>39423.74</v>
      </c>
      <c r="W81" s="13">
        <v>4819.34</v>
      </c>
      <c r="X81" s="103">
        <v>3095.1</v>
      </c>
      <c r="Y81" s="13">
        <v>66.6</v>
      </c>
      <c r="Z81" s="13">
        <v>7981.04</v>
      </c>
      <c r="AA81" s="13">
        <v>0</v>
      </c>
      <c r="AB81" s="103">
        <v>0</v>
      </c>
      <c r="AC81" s="13">
        <v>0</v>
      </c>
      <c r="AD81" s="78">
        <v>0</v>
      </c>
    </row>
    <row r="82" spans="1:30" ht="12.75">
      <c r="A82" s="62" t="s">
        <v>80</v>
      </c>
      <c r="B82" s="62">
        <v>3704.1479999999997</v>
      </c>
      <c r="C82" s="101">
        <v>4593.9</v>
      </c>
      <c r="D82" s="62">
        <v>0</v>
      </c>
      <c r="E82" s="89">
        <v>8298.048</v>
      </c>
      <c r="F82" s="112">
        <v>21590.600999999995</v>
      </c>
      <c r="G82" s="101">
        <v>30154.5</v>
      </c>
      <c r="H82" s="62">
        <v>0</v>
      </c>
      <c r="I82" s="89">
        <v>51745.101</v>
      </c>
      <c r="J82" s="62">
        <v>2450.255</v>
      </c>
      <c r="K82" s="101">
        <v>864.86</v>
      </c>
      <c r="L82" s="62">
        <v>0</v>
      </c>
      <c r="M82" s="89">
        <v>3315.1150000000002</v>
      </c>
      <c r="N82" s="62">
        <v>1270.4</v>
      </c>
      <c r="O82" s="101">
        <v>405.9</v>
      </c>
      <c r="P82" s="62">
        <v>0</v>
      </c>
      <c r="Q82" s="89">
        <v>1676.3</v>
      </c>
      <c r="R82" s="62" t="s">
        <v>80</v>
      </c>
      <c r="S82" s="13">
        <v>145.883</v>
      </c>
      <c r="T82" s="103">
        <v>454.9</v>
      </c>
      <c r="U82" s="13">
        <v>0</v>
      </c>
      <c r="V82" s="13">
        <v>600.7829999999999</v>
      </c>
      <c r="W82" s="13">
        <v>519.6759999999999</v>
      </c>
      <c r="X82" s="103">
        <v>173</v>
      </c>
      <c r="Y82" s="13">
        <v>0</v>
      </c>
      <c r="Z82" s="13">
        <v>692.676</v>
      </c>
      <c r="AA82" s="13">
        <v>0</v>
      </c>
      <c r="AB82" s="103">
        <v>0</v>
      </c>
      <c r="AC82" s="13">
        <v>0</v>
      </c>
      <c r="AD82" s="78">
        <v>0</v>
      </c>
    </row>
    <row r="83" spans="1:30" ht="12.75">
      <c r="A83" s="62" t="s">
        <v>81</v>
      </c>
      <c r="B83" s="62">
        <v>10153.3</v>
      </c>
      <c r="C83" s="101">
        <v>3027.5</v>
      </c>
      <c r="D83" s="62">
        <v>0</v>
      </c>
      <c r="E83" s="89">
        <v>13180.8</v>
      </c>
      <c r="F83" s="112">
        <v>66016.74500000001</v>
      </c>
      <c r="G83" s="101">
        <v>13776.9</v>
      </c>
      <c r="H83" s="62">
        <v>0</v>
      </c>
      <c r="I83" s="89">
        <v>79793.64500000002</v>
      </c>
      <c r="J83" s="62">
        <v>2588.98</v>
      </c>
      <c r="K83" s="101">
        <v>927.5</v>
      </c>
      <c r="L83" s="62">
        <v>0</v>
      </c>
      <c r="M83" s="89">
        <v>3516.48</v>
      </c>
      <c r="N83" s="62">
        <v>88</v>
      </c>
      <c r="O83" s="101">
        <v>38</v>
      </c>
      <c r="P83" s="62">
        <v>0</v>
      </c>
      <c r="Q83" s="89">
        <v>126</v>
      </c>
      <c r="R83" s="62" t="s">
        <v>81</v>
      </c>
      <c r="S83" s="13">
        <v>802.4119999999999</v>
      </c>
      <c r="T83" s="103">
        <v>509.4</v>
      </c>
      <c r="U83" s="13">
        <v>0</v>
      </c>
      <c r="V83" s="13">
        <v>1311.8120000000001</v>
      </c>
      <c r="W83" s="13">
        <v>89.4</v>
      </c>
      <c r="X83" s="103">
        <v>0</v>
      </c>
      <c r="Y83" s="13">
        <v>83.1</v>
      </c>
      <c r="Z83" s="13">
        <v>172.5</v>
      </c>
      <c r="AA83" s="13">
        <v>0</v>
      </c>
      <c r="AB83" s="103">
        <v>25.9</v>
      </c>
      <c r="AC83" s="13">
        <v>0</v>
      </c>
      <c r="AD83" s="78">
        <v>25.9</v>
      </c>
    </row>
    <row r="84" spans="1:30" ht="12.75">
      <c r="A84" s="62" t="s">
        <v>82</v>
      </c>
      <c r="B84" s="62">
        <v>268.385</v>
      </c>
      <c r="C84" s="101">
        <v>0</v>
      </c>
      <c r="D84" s="62">
        <v>0</v>
      </c>
      <c r="E84" s="89">
        <v>268.385</v>
      </c>
      <c r="F84" s="112">
        <v>101.6</v>
      </c>
      <c r="G84" s="101">
        <v>0</v>
      </c>
      <c r="H84" s="62">
        <v>0</v>
      </c>
      <c r="I84" s="89">
        <v>101.6</v>
      </c>
      <c r="J84" s="62">
        <v>105.251</v>
      </c>
      <c r="K84" s="101">
        <v>0</v>
      </c>
      <c r="L84" s="62">
        <v>0</v>
      </c>
      <c r="M84" s="89">
        <v>105.251</v>
      </c>
      <c r="N84" s="62">
        <v>6.093999999999999</v>
      </c>
      <c r="O84" s="101">
        <v>0</v>
      </c>
      <c r="P84" s="62">
        <v>0</v>
      </c>
      <c r="Q84" s="89">
        <v>6.093999999999999</v>
      </c>
      <c r="R84" s="62" t="s">
        <v>82</v>
      </c>
      <c r="S84" s="13">
        <v>318.475</v>
      </c>
      <c r="T84" s="103">
        <v>0</v>
      </c>
      <c r="U84" s="13">
        <v>0</v>
      </c>
      <c r="V84" s="13">
        <v>318.475</v>
      </c>
      <c r="W84" s="13">
        <v>0</v>
      </c>
      <c r="X84" s="103">
        <v>0</v>
      </c>
      <c r="Y84" s="13">
        <v>0</v>
      </c>
      <c r="Z84" s="13">
        <v>0</v>
      </c>
      <c r="AA84" s="13">
        <v>0</v>
      </c>
      <c r="AB84" s="103">
        <v>0</v>
      </c>
      <c r="AC84" s="13">
        <v>0</v>
      </c>
      <c r="AD84" s="78">
        <v>0</v>
      </c>
    </row>
    <row r="85" spans="1:30" ht="12.75">
      <c r="A85" s="62" t="s">
        <v>83</v>
      </c>
      <c r="B85" s="62">
        <v>926.8</v>
      </c>
      <c r="C85" s="101">
        <v>97</v>
      </c>
      <c r="D85" s="62">
        <v>0</v>
      </c>
      <c r="E85" s="89">
        <v>1023.8</v>
      </c>
      <c r="F85" s="112">
        <v>4764.1</v>
      </c>
      <c r="G85" s="101">
        <v>2030.4</v>
      </c>
      <c r="H85" s="62">
        <v>0</v>
      </c>
      <c r="I85" s="89">
        <v>6794.5</v>
      </c>
      <c r="J85" s="62">
        <v>0</v>
      </c>
      <c r="K85" s="101">
        <v>0</v>
      </c>
      <c r="L85" s="62">
        <v>0</v>
      </c>
      <c r="M85" s="89">
        <v>0</v>
      </c>
      <c r="N85" s="62">
        <v>0</v>
      </c>
      <c r="O85" s="101">
        <v>0</v>
      </c>
      <c r="P85" s="62">
        <v>0</v>
      </c>
      <c r="Q85" s="89">
        <v>0</v>
      </c>
      <c r="R85" s="62" t="s">
        <v>83</v>
      </c>
      <c r="S85" s="13">
        <v>272.4</v>
      </c>
      <c r="T85" s="103">
        <v>178.2</v>
      </c>
      <c r="U85" s="13">
        <v>0</v>
      </c>
      <c r="V85" s="13">
        <v>450.6</v>
      </c>
      <c r="W85" s="13">
        <v>0</v>
      </c>
      <c r="X85" s="103">
        <v>0</v>
      </c>
      <c r="Y85" s="13">
        <v>0</v>
      </c>
      <c r="Z85" s="13">
        <v>0</v>
      </c>
      <c r="AA85" s="13">
        <v>0</v>
      </c>
      <c r="AB85" s="103">
        <v>0</v>
      </c>
      <c r="AC85" s="13">
        <v>0</v>
      </c>
      <c r="AD85" s="78">
        <v>0</v>
      </c>
    </row>
    <row r="86" spans="1:30" ht="12.75">
      <c r="A86" s="62" t="s">
        <v>84</v>
      </c>
      <c r="B86" s="62">
        <v>9262.3</v>
      </c>
      <c r="C86" s="101">
        <v>25495.4</v>
      </c>
      <c r="D86" s="62">
        <v>0</v>
      </c>
      <c r="E86" s="89">
        <v>34757.7</v>
      </c>
      <c r="F86" s="112">
        <v>20586.8</v>
      </c>
      <c r="G86" s="101">
        <v>24685.5</v>
      </c>
      <c r="H86" s="62">
        <v>0</v>
      </c>
      <c r="I86" s="89">
        <v>45272.3</v>
      </c>
      <c r="J86" s="62">
        <v>175.6</v>
      </c>
      <c r="K86" s="101">
        <v>29.3</v>
      </c>
      <c r="L86" s="62">
        <v>0</v>
      </c>
      <c r="M86" s="89">
        <v>204.9</v>
      </c>
      <c r="N86" s="62">
        <v>2012.9</v>
      </c>
      <c r="O86" s="101">
        <v>121.4</v>
      </c>
      <c r="P86" s="62">
        <v>0</v>
      </c>
      <c r="Q86" s="89">
        <v>2134.3</v>
      </c>
      <c r="R86" s="62" t="s">
        <v>84</v>
      </c>
      <c r="S86" s="13">
        <v>1118.6</v>
      </c>
      <c r="T86" s="103">
        <v>1280.7</v>
      </c>
      <c r="U86" s="13">
        <v>0</v>
      </c>
      <c r="V86" s="13">
        <v>2399.3</v>
      </c>
      <c r="W86" s="13">
        <v>615</v>
      </c>
      <c r="X86" s="103">
        <v>729.7</v>
      </c>
      <c r="Y86" s="13">
        <v>5.8</v>
      </c>
      <c r="Z86" s="13">
        <v>1350.5</v>
      </c>
      <c r="AA86" s="13">
        <v>30.8</v>
      </c>
      <c r="AB86" s="103">
        <v>0</v>
      </c>
      <c r="AC86" s="13">
        <v>0</v>
      </c>
      <c r="AD86" s="78">
        <v>30.8</v>
      </c>
    </row>
    <row r="87" spans="1:30" ht="12.75">
      <c r="A87" s="62" t="s">
        <v>85</v>
      </c>
      <c r="B87" s="62">
        <v>128940.09</v>
      </c>
      <c r="C87" s="101">
        <v>35756.9</v>
      </c>
      <c r="D87" s="62">
        <v>0</v>
      </c>
      <c r="E87" s="89">
        <v>164696.99</v>
      </c>
      <c r="F87" s="112">
        <v>73208.3</v>
      </c>
      <c r="G87" s="101">
        <v>30840.2</v>
      </c>
      <c r="H87" s="62">
        <v>58.2</v>
      </c>
      <c r="I87" s="89">
        <v>104106.7</v>
      </c>
      <c r="J87" s="62">
        <v>70.8</v>
      </c>
      <c r="K87" s="101">
        <v>200.3</v>
      </c>
      <c r="L87" s="62">
        <v>0</v>
      </c>
      <c r="M87" s="89">
        <v>271.1</v>
      </c>
      <c r="N87" s="62">
        <v>0</v>
      </c>
      <c r="O87" s="101">
        <v>256.2</v>
      </c>
      <c r="P87" s="62">
        <v>0</v>
      </c>
      <c r="Q87" s="89">
        <v>256.2</v>
      </c>
      <c r="R87" s="62" t="s">
        <v>85</v>
      </c>
      <c r="S87" s="13">
        <v>1906.1</v>
      </c>
      <c r="T87" s="103">
        <v>570.9</v>
      </c>
      <c r="U87" s="13">
        <v>0</v>
      </c>
      <c r="V87" s="13">
        <v>2477</v>
      </c>
      <c r="W87" s="13">
        <v>104.8</v>
      </c>
      <c r="X87" s="103">
        <v>304.4</v>
      </c>
      <c r="Y87" s="13">
        <v>0</v>
      </c>
      <c r="Z87" s="13">
        <v>409.2</v>
      </c>
      <c r="AA87" s="13">
        <v>1493.3</v>
      </c>
      <c r="AB87" s="103">
        <v>20</v>
      </c>
      <c r="AC87" s="13">
        <v>0</v>
      </c>
      <c r="AD87" s="78">
        <v>1513.3</v>
      </c>
    </row>
    <row r="88" spans="1:30" ht="12.75">
      <c r="A88" s="62" t="s">
        <v>86</v>
      </c>
      <c r="B88" s="62">
        <v>495.9</v>
      </c>
      <c r="C88" s="101">
        <v>68.7</v>
      </c>
      <c r="D88" s="62">
        <v>0</v>
      </c>
      <c r="E88" s="89">
        <v>564.6</v>
      </c>
      <c r="F88" s="112">
        <v>413.9</v>
      </c>
      <c r="G88" s="101">
        <v>50</v>
      </c>
      <c r="H88" s="62">
        <v>0</v>
      </c>
      <c r="I88" s="89">
        <v>463.9</v>
      </c>
      <c r="J88" s="62">
        <v>0</v>
      </c>
      <c r="K88" s="101">
        <v>0</v>
      </c>
      <c r="L88" s="62">
        <v>0</v>
      </c>
      <c r="M88" s="89">
        <v>0</v>
      </c>
      <c r="N88" s="62">
        <v>0</v>
      </c>
      <c r="O88" s="101">
        <v>0</v>
      </c>
      <c r="P88" s="62">
        <v>0</v>
      </c>
      <c r="Q88" s="89">
        <v>0</v>
      </c>
      <c r="R88" s="62" t="s">
        <v>86</v>
      </c>
      <c r="S88" s="13">
        <v>0</v>
      </c>
      <c r="T88" s="103">
        <v>0</v>
      </c>
      <c r="U88" s="13">
        <v>10</v>
      </c>
      <c r="V88" s="13">
        <v>10</v>
      </c>
      <c r="W88" s="13">
        <v>0</v>
      </c>
      <c r="X88" s="103">
        <v>0</v>
      </c>
      <c r="Y88" s="13">
        <v>0</v>
      </c>
      <c r="Z88" s="13">
        <v>0</v>
      </c>
      <c r="AA88" s="13">
        <v>0</v>
      </c>
      <c r="AB88" s="103">
        <v>0</v>
      </c>
      <c r="AC88" s="13">
        <v>0</v>
      </c>
      <c r="AD88" s="78">
        <v>0</v>
      </c>
    </row>
    <row r="89" spans="1:30" ht="12.75">
      <c r="A89" s="62" t="s">
        <v>87</v>
      </c>
      <c r="B89" s="62">
        <v>25150.06</v>
      </c>
      <c r="C89" s="101">
        <v>602.134</v>
      </c>
      <c r="D89" s="62">
        <v>0</v>
      </c>
      <c r="E89" s="89">
        <v>25752.194</v>
      </c>
      <c r="F89" s="112">
        <v>815.55</v>
      </c>
      <c r="G89" s="101">
        <v>0</v>
      </c>
      <c r="H89" s="62">
        <v>0</v>
      </c>
      <c r="I89" s="89">
        <v>815.55</v>
      </c>
      <c r="J89" s="62">
        <v>101.6</v>
      </c>
      <c r="K89" s="101">
        <v>0</v>
      </c>
      <c r="L89" s="62">
        <v>0</v>
      </c>
      <c r="M89" s="89">
        <v>101.6</v>
      </c>
      <c r="N89" s="62">
        <v>0</v>
      </c>
      <c r="O89" s="101">
        <v>0</v>
      </c>
      <c r="P89" s="62">
        <v>0</v>
      </c>
      <c r="Q89" s="89">
        <v>0</v>
      </c>
      <c r="R89" s="62" t="s">
        <v>87</v>
      </c>
      <c r="S89" s="13">
        <v>288.13</v>
      </c>
      <c r="T89" s="103">
        <v>0</v>
      </c>
      <c r="U89" s="13">
        <v>11.2</v>
      </c>
      <c r="V89" s="13">
        <v>299.33</v>
      </c>
      <c r="W89" s="13">
        <v>224.59</v>
      </c>
      <c r="X89" s="103">
        <v>0</v>
      </c>
      <c r="Y89" s="13">
        <v>0</v>
      </c>
      <c r="Z89" s="13">
        <v>224.59</v>
      </c>
      <c r="AA89" s="13">
        <v>0</v>
      </c>
      <c r="AB89" s="103">
        <v>0</v>
      </c>
      <c r="AC89" s="13">
        <v>0</v>
      </c>
      <c r="AD89" s="78">
        <v>0</v>
      </c>
    </row>
    <row r="90" spans="1:30" ht="12.75">
      <c r="A90" s="62" t="s">
        <v>88</v>
      </c>
      <c r="B90" s="62">
        <v>127759.497</v>
      </c>
      <c r="C90" s="101">
        <v>73716.60699999999</v>
      </c>
      <c r="D90" s="62">
        <v>0</v>
      </c>
      <c r="E90" s="89">
        <v>201476.10400000005</v>
      </c>
      <c r="F90" s="112">
        <v>15390.518000000002</v>
      </c>
      <c r="G90" s="101">
        <v>8879.303000000002</v>
      </c>
      <c r="H90" s="62">
        <v>0</v>
      </c>
      <c r="I90" s="89">
        <v>24269.821</v>
      </c>
      <c r="J90" s="62">
        <v>377</v>
      </c>
      <c r="K90" s="101">
        <v>0</v>
      </c>
      <c r="L90" s="62">
        <v>0</v>
      </c>
      <c r="M90" s="89">
        <v>377</v>
      </c>
      <c r="N90" s="62">
        <v>133.3</v>
      </c>
      <c r="O90" s="101">
        <v>0</v>
      </c>
      <c r="P90" s="62">
        <v>0</v>
      </c>
      <c r="Q90" s="89">
        <v>133.3</v>
      </c>
      <c r="R90" s="62" t="s">
        <v>88</v>
      </c>
      <c r="S90" s="13">
        <v>13487.407999999998</v>
      </c>
      <c r="T90" s="103">
        <v>5508.474000000001</v>
      </c>
      <c r="U90" s="13">
        <v>536.26</v>
      </c>
      <c r="V90" s="13">
        <v>19532.14199999999</v>
      </c>
      <c r="W90" s="13">
        <v>1916.5379999999998</v>
      </c>
      <c r="X90" s="103">
        <v>417.92800000000005</v>
      </c>
      <c r="Y90" s="13">
        <v>0</v>
      </c>
      <c r="Z90" s="13">
        <v>2334.4660000000003</v>
      </c>
      <c r="AA90" s="13">
        <v>0</v>
      </c>
      <c r="AB90" s="103">
        <v>0</v>
      </c>
      <c r="AC90" s="13">
        <v>0</v>
      </c>
      <c r="AD90" s="78">
        <v>0</v>
      </c>
    </row>
    <row r="91" spans="1:30" ht="12.75">
      <c r="A91" s="62" t="s">
        <v>89</v>
      </c>
      <c r="B91" s="62">
        <v>475.4</v>
      </c>
      <c r="C91" s="101">
        <v>1575.5</v>
      </c>
      <c r="D91" s="62">
        <v>0</v>
      </c>
      <c r="E91" s="89">
        <v>2050.9</v>
      </c>
      <c r="F91" s="112">
        <v>0</v>
      </c>
      <c r="G91" s="101">
        <v>0</v>
      </c>
      <c r="H91" s="62">
        <v>0</v>
      </c>
      <c r="I91" s="89">
        <v>0</v>
      </c>
      <c r="J91" s="62">
        <v>0</v>
      </c>
      <c r="K91" s="101">
        <v>0</v>
      </c>
      <c r="L91" s="62">
        <v>0</v>
      </c>
      <c r="M91" s="89">
        <v>0</v>
      </c>
      <c r="N91" s="62">
        <v>0</v>
      </c>
      <c r="O91" s="101">
        <v>0</v>
      </c>
      <c r="P91" s="62">
        <v>0</v>
      </c>
      <c r="Q91" s="89">
        <v>0</v>
      </c>
      <c r="R91" s="62" t="s">
        <v>89</v>
      </c>
      <c r="S91" s="13">
        <v>0</v>
      </c>
      <c r="T91" s="103">
        <v>0</v>
      </c>
      <c r="U91" s="13">
        <v>0</v>
      </c>
      <c r="V91" s="13">
        <v>0</v>
      </c>
      <c r="W91" s="13">
        <v>0</v>
      </c>
      <c r="X91" s="103">
        <v>0</v>
      </c>
      <c r="Y91" s="13">
        <v>0</v>
      </c>
      <c r="Z91" s="13">
        <v>0</v>
      </c>
      <c r="AA91" s="13">
        <v>0</v>
      </c>
      <c r="AB91" s="103">
        <v>0</v>
      </c>
      <c r="AC91" s="13">
        <v>0</v>
      </c>
      <c r="AD91" s="78">
        <v>0</v>
      </c>
    </row>
    <row r="92" spans="1:30" ht="12.75">
      <c r="A92" s="62" t="s">
        <v>90</v>
      </c>
      <c r="B92" s="62">
        <v>25242.66</v>
      </c>
      <c r="C92" s="101">
        <v>22528.57</v>
      </c>
      <c r="D92" s="62">
        <v>0</v>
      </c>
      <c r="E92" s="89">
        <v>47771.23</v>
      </c>
      <c r="F92" s="112">
        <v>1171.93</v>
      </c>
      <c r="G92" s="101">
        <v>387.3</v>
      </c>
      <c r="H92" s="62">
        <v>0</v>
      </c>
      <c r="I92" s="89">
        <v>1559.23</v>
      </c>
      <c r="J92" s="62">
        <v>0</v>
      </c>
      <c r="K92" s="101">
        <v>0</v>
      </c>
      <c r="L92" s="62">
        <v>0</v>
      </c>
      <c r="M92" s="89">
        <v>0</v>
      </c>
      <c r="N92" s="62">
        <v>46.69</v>
      </c>
      <c r="O92" s="101">
        <v>0</v>
      </c>
      <c r="P92" s="62">
        <v>27.7</v>
      </c>
      <c r="Q92" s="89">
        <v>74.39</v>
      </c>
      <c r="R92" s="62" t="s">
        <v>90</v>
      </c>
      <c r="S92" s="13">
        <v>5394.11</v>
      </c>
      <c r="T92" s="103">
        <v>4520.29</v>
      </c>
      <c r="U92" s="13">
        <v>0</v>
      </c>
      <c r="V92" s="13">
        <v>9914.4</v>
      </c>
      <c r="W92" s="13">
        <v>276.15</v>
      </c>
      <c r="X92" s="103">
        <v>202.29</v>
      </c>
      <c r="Y92" s="13">
        <v>0</v>
      </c>
      <c r="Z92" s="13">
        <v>478.44</v>
      </c>
      <c r="AA92" s="13">
        <v>0</v>
      </c>
      <c r="AB92" s="103">
        <v>0</v>
      </c>
      <c r="AC92" s="13">
        <v>0</v>
      </c>
      <c r="AD92" s="78">
        <v>0</v>
      </c>
    </row>
    <row r="93" spans="1:30" ht="12.75">
      <c r="A93" s="62" t="s">
        <v>91</v>
      </c>
      <c r="B93">
        <v>0</v>
      </c>
      <c r="C93" s="102">
        <v>0</v>
      </c>
      <c r="D93">
        <v>0</v>
      </c>
      <c r="E93" s="90">
        <v>0</v>
      </c>
      <c r="F93" s="113">
        <v>0</v>
      </c>
      <c r="G93" s="102">
        <v>0</v>
      </c>
      <c r="H93">
        <v>0</v>
      </c>
      <c r="I93" s="90">
        <v>0</v>
      </c>
      <c r="J93">
        <v>0</v>
      </c>
      <c r="K93" s="102">
        <v>0</v>
      </c>
      <c r="L93">
        <v>0</v>
      </c>
      <c r="M93" s="90">
        <v>0</v>
      </c>
      <c r="N93">
        <v>0</v>
      </c>
      <c r="O93" s="102">
        <v>0</v>
      </c>
      <c r="P93">
        <v>0</v>
      </c>
      <c r="Q93" s="90">
        <v>0</v>
      </c>
      <c r="R93" s="62" t="s">
        <v>91</v>
      </c>
      <c r="S93" s="13">
        <v>0</v>
      </c>
      <c r="T93" s="103">
        <v>0</v>
      </c>
      <c r="U93" s="13">
        <v>0</v>
      </c>
      <c r="V93" s="13">
        <v>0</v>
      </c>
      <c r="W93" s="13">
        <v>0</v>
      </c>
      <c r="X93" s="103">
        <v>0</v>
      </c>
      <c r="Y93" s="13">
        <v>0</v>
      </c>
      <c r="Z93" s="13">
        <v>0</v>
      </c>
      <c r="AA93" s="13">
        <v>0</v>
      </c>
      <c r="AB93" s="103">
        <v>0</v>
      </c>
      <c r="AC93" s="13">
        <v>0</v>
      </c>
      <c r="AD93" s="78">
        <v>0</v>
      </c>
    </row>
    <row r="94" spans="1:30" ht="12.75">
      <c r="A94" s="62" t="s">
        <v>92</v>
      </c>
      <c r="B94">
        <v>0</v>
      </c>
      <c r="C94" s="102">
        <v>81.9</v>
      </c>
      <c r="D94">
        <v>0</v>
      </c>
      <c r="E94" s="90">
        <v>81.9</v>
      </c>
      <c r="F94" s="113">
        <v>0</v>
      </c>
      <c r="G94" s="102">
        <v>0</v>
      </c>
      <c r="H94">
        <v>0</v>
      </c>
      <c r="I94" s="90">
        <v>0</v>
      </c>
      <c r="J94">
        <v>0</v>
      </c>
      <c r="K94" s="102">
        <v>0</v>
      </c>
      <c r="L94">
        <v>0</v>
      </c>
      <c r="M94" s="90">
        <v>0</v>
      </c>
      <c r="N94">
        <v>0</v>
      </c>
      <c r="O94" s="102">
        <v>0</v>
      </c>
      <c r="P94">
        <v>0</v>
      </c>
      <c r="Q94" s="90">
        <v>0</v>
      </c>
      <c r="R94" s="62" t="s">
        <v>92</v>
      </c>
      <c r="S94" s="13">
        <v>0</v>
      </c>
      <c r="T94" s="103">
        <v>0</v>
      </c>
      <c r="U94" s="13">
        <v>0</v>
      </c>
      <c r="V94" s="13">
        <v>0</v>
      </c>
      <c r="W94" s="13">
        <v>0</v>
      </c>
      <c r="X94" s="103">
        <v>0</v>
      </c>
      <c r="Y94" s="13">
        <v>0</v>
      </c>
      <c r="Z94" s="13">
        <v>0</v>
      </c>
      <c r="AA94" s="13">
        <v>0</v>
      </c>
      <c r="AB94" s="103">
        <v>0</v>
      </c>
      <c r="AC94" s="13">
        <v>0</v>
      </c>
      <c r="AD94" s="78">
        <v>0</v>
      </c>
    </row>
    <row r="95" spans="1:30" ht="12.75">
      <c r="A95" s="62" t="s">
        <v>93</v>
      </c>
      <c r="B95">
        <v>0</v>
      </c>
      <c r="C95" s="102">
        <v>0</v>
      </c>
      <c r="D95">
        <v>0</v>
      </c>
      <c r="E95" s="90">
        <v>0</v>
      </c>
      <c r="F95" s="113">
        <v>0</v>
      </c>
      <c r="G95" s="102">
        <v>0</v>
      </c>
      <c r="H95">
        <v>0</v>
      </c>
      <c r="I95" s="90">
        <v>0</v>
      </c>
      <c r="J95">
        <v>0</v>
      </c>
      <c r="K95" s="102">
        <v>0</v>
      </c>
      <c r="L95">
        <v>0</v>
      </c>
      <c r="M95" s="90">
        <v>0</v>
      </c>
      <c r="N95">
        <v>0</v>
      </c>
      <c r="O95" s="102">
        <v>0</v>
      </c>
      <c r="P95">
        <v>0</v>
      </c>
      <c r="Q95" s="90">
        <v>0</v>
      </c>
      <c r="R95" s="62" t="s">
        <v>93</v>
      </c>
      <c r="S95" s="13">
        <v>0</v>
      </c>
      <c r="T95" s="103">
        <v>0</v>
      </c>
      <c r="U95" s="13">
        <v>0</v>
      </c>
      <c r="V95" s="13">
        <v>0</v>
      </c>
      <c r="W95" s="13">
        <v>0</v>
      </c>
      <c r="X95" s="103">
        <v>0</v>
      </c>
      <c r="Y95" s="13">
        <v>0</v>
      </c>
      <c r="Z95" s="13">
        <v>0</v>
      </c>
      <c r="AA95" s="13">
        <v>0</v>
      </c>
      <c r="AB95" s="103">
        <v>0</v>
      </c>
      <c r="AC95" s="13">
        <v>0</v>
      </c>
      <c r="AD95" s="78">
        <v>0</v>
      </c>
    </row>
    <row r="96" spans="1:30" ht="12.75">
      <c r="A96" s="62" t="s">
        <v>94</v>
      </c>
      <c r="B96" s="62">
        <v>14295.9</v>
      </c>
      <c r="C96" s="101">
        <v>7144.3</v>
      </c>
      <c r="D96" s="62">
        <v>0</v>
      </c>
      <c r="E96" s="89">
        <v>21440.2</v>
      </c>
      <c r="F96" s="112">
        <v>31.2</v>
      </c>
      <c r="G96" s="101">
        <v>0</v>
      </c>
      <c r="H96" s="62">
        <v>0</v>
      </c>
      <c r="I96" s="89">
        <v>31.2</v>
      </c>
      <c r="J96" s="62">
        <v>0</v>
      </c>
      <c r="K96" s="101">
        <v>0</v>
      </c>
      <c r="L96" s="62">
        <v>0</v>
      </c>
      <c r="M96" s="89">
        <v>0</v>
      </c>
      <c r="N96" s="62">
        <v>11.8</v>
      </c>
      <c r="O96" s="101">
        <v>0</v>
      </c>
      <c r="P96" s="62">
        <v>0</v>
      </c>
      <c r="Q96" s="89">
        <v>11.8</v>
      </c>
      <c r="R96" s="62" t="s">
        <v>94</v>
      </c>
      <c r="S96" s="13">
        <v>2033.3</v>
      </c>
      <c r="T96" s="103">
        <v>977.6</v>
      </c>
      <c r="U96" s="13">
        <v>0</v>
      </c>
      <c r="V96" s="13">
        <v>3010.9</v>
      </c>
      <c r="W96" s="13">
        <v>2999.4</v>
      </c>
      <c r="X96" s="103">
        <v>185.2</v>
      </c>
      <c r="Y96" s="13">
        <v>0</v>
      </c>
      <c r="Z96" s="13">
        <v>3184.6</v>
      </c>
      <c r="AA96" s="13">
        <v>0</v>
      </c>
      <c r="AB96" s="103">
        <v>0</v>
      </c>
      <c r="AC96" s="13">
        <v>0</v>
      </c>
      <c r="AD96" s="78">
        <v>0</v>
      </c>
    </row>
    <row r="97" spans="1:30" s="57" customFormat="1" ht="13.5" customHeight="1">
      <c r="A97" s="62" t="s">
        <v>95</v>
      </c>
      <c r="B97">
        <v>925.2</v>
      </c>
      <c r="C97" s="102">
        <v>159.1</v>
      </c>
      <c r="D97">
        <v>0</v>
      </c>
      <c r="E97" s="90">
        <v>1084.3</v>
      </c>
      <c r="F97" s="113">
        <v>0</v>
      </c>
      <c r="G97" s="102">
        <v>0</v>
      </c>
      <c r="H97">
        <v>0</v>
      </c>
      <c r="I97" s="90">
        <v>0</v>
      </c>
      <c r="J97">
        <v>0</v>
      </c>
      <c r="K97" s="102">
        <v>0</v>
      </c>
      <c r="L97">
        <v>0</v>
      </c>
      <c r="M97" s="90">
        <v>0</v>
      </c>
      <c r="N97">
        <v>0</v>
      </c>
      <c r="O97" s="102">
        <v>0</v>
      </c>
      <c r="P97">
        <v>0</v>
      </c>
      <c r="Q97" s="90">
        <v>0</v>
      </c>
      <c r="R97" s="62" t="s">
        <v>255</v>
      </c>
      <c r="S97" s="13">
        <v>0</v>
      </c>
      <c r="T97" s="103">
        <v>0</v>
      </c>
      <c r="U97" s="13">
        <v>0</v>
      </c>
      <c r="V97" s="13">
        <v>0</v>
      </c>
      <c r="W97" s="13">
        <v>0</v>
      </c>
      <c r="X97" s="103">
        <v>0</v>
      </c>
      <c r="Y97" s="13">
        <v>0</v>
      </c>
      <c r="Z97" s="13">
        <v>0</v>
      </c>
      <c r="AA97" s="13">
        <v>0</v>
      </c>
      <c r="AB97" s="103">
        <v>0</v>
      </c>
      <c r="AC97" s="13">
        <v>0</v>
      </c>
      <c r="AD97" s="78">
        <v>0</v>
      </c>
    </row>
    <row r="98" spans="1:30" s="57" customFormat="1" ht="13.5" customHeight="1">
      <c r="A98" s="62"/>
      <c r="B98" s="62"/>
      <c r="C98" s="101"/>
      <c r="D98" s="62"/>
      <c r="E98" s="89"/>
      <c r="F98" s="112"/>
      <c r="G98" s="101"/>
      <c r="H98" s="62"/>
      <c r="I98" s="89"/>
      <c r="J98" s="62"/>
      <c r="K98" s="101"/>
      <c r="L98" s="62"/>
      <c r="M98" s="89"/>
      <c r="N98" s="62"/>
      <c r="O98" s="101"/>
      <c r="P98" s="62"/>
      <c r="Q98" s="89"/>
      <c r="R98" s="62" t="s">
        <v>95</v>
      </c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/>
      <c r="C99" s="103"/>
      <c r="D99" s="13"/>
      <c r="E99" s="91"/>
      <c r="F99" s="78"/>
      <c r="G99" s="107"/>
      <c r="H99" s="78"/>
      <c r="I99" s="91"/>
      <c r="J99" s="13"/>
      <c r="K99" s="107"/>
      <c r="L99" s="78"/>
      <c r="M99" s="91"/>
      <c r="N99" s="13"/>
      <c r="O99" s="107"/>
      <c r="P99" s="78"/>
      <c r="Q99" s="91"/>
      <c r="R99" s="62"/>
      <c r="S99" s="13"/>
      <c r="T99" s="103"/>
      <c r="U99" s="13"/>
      <c r="V99" s="13"/>
      <c r="W99" s="13"/>
      <c r="X99" s="103"/>
      <c r="Y99" s="13"/>
      <c r="Z99" s="13"/>
      <c r="AA99" s="13"/>
      <c r="AB99" s="103"/>
      <c r="AC99" s="13"/>
      <c r="AD99" s="78"/>
    </row>
    <row r="100" spans="1:30" ht="12.75">
      <c r="A100" s="15" t="s">
        <v>248</v>
      </c>
      <c r="B100" s="76">
        <f>SUM(B2:B99)</f>
        <v>3137228.678999998</v>
      </c>
      <c r="C100" s="104">
        <f aca="true" t="shared" si="0" ref="C100:Q100">SUM(C2:C99)</f>
        <v>1830934.5100000007</v>
      </c>
      <c r="D100" s="76">
        <f t="shared" si="0"/>
        <v>39385.26400000001</v>
      </c>
      <c r="E100" s="92">
        <f t="shared" si="0"/>
        <v>5007548.453000001</v>
      </c>
      <c r="F100" s="79">
        <f t="shared" si="0"/>
        <v>1053005.8760000002</v>
      </c>
      <c r="G100" s="108">
        <f t="shared" si="0"/>
        <v>548627.749</v>
      </c>
      <c r="H100" s="79">
        <f t="shared" si="0"/>
        <v>29748.632</v>
      </c>
      <c r="I100" s="92">
        <f t="shared" si="0"/>
        <v>1631382.2570000007</v>
      </c>
      <c r="J100" s="76">
        <f t="shared" si="0"/>
        <v>71496.84100000003</v>
      </c>
      <c r="K100" s="108">
        <f t="shared" si="0"/>
        <v>36639.417</v>
      </c>
      <c r="L100" s="79">
        <f t="shared" si="0"/>
        <v>3381.001999999999</v>
      </c>
      <c r="M100" s="92">
        <f t="shared" si="0"/>
        <v>111517.26000000001</v>
      </c>
      <c r="N100" s="76">
        <f t="shared" si="0"/>
        <v>12562.884999999997</v>
      </c>
      <c r="O100" s="108">
        <f t="shared" si="0"/>
        <v>7563.639999999998</v>
      </c>
      <c r="P100" s="79">
        <f t="shared" si="0"/>
        <v>2151.97</v>
      </c>
      <c r="Q100" s="92">
        <f t="shared" si="0"/>
        <v>22278.494999999995</v>
      </c>
      <c r="R100" s="2">
        <v>99</v>
      </c>
      <c r="S100" s="16">
        <f aca="true" t="shared" si="1" ref="S100:AD100">SUM(S2:S98)</f>
        <v>317226.4239999998</v>
      </c>
      <c r="T100" s="111">
        <f t="shared" si="1"/>
        <v>149958.918</v>
      </c>
      <c r="U100" s="16">
        <f t="shared" si="1"/>
        <v>12127.017000000002</v>
      </c>
      <c r="V100" s="16">
        <f t="shared" si="1"/>
        <v>479312.35899999994</v>
      </c>
      <c r="W100" s="16">
        <f t="shared" si="1"/>
        <v>176929.395</v>
      </c>
      <c r="X100" s="111">
        <f t="shared" si="1"/>
        <v>74092.22499999999</v>
      </c>
      <c r="Y100" s="16">
        <f t="shared" si="1"/>
        <v>5940.509999999999</v>
      </c>
      <c r="Z100" s="16">
        <f t="shared" si="1"/>
        <v>256962.13000000003</v>
      </c>
      <c r="AA100" s="16">
        <f t="shared" si="1"/>
        <v>2668.5</v>
      </c>
      <c r="AB100" s="111">
        <f t="shared" si="1"/>
        <v>241.74</v>
      </c>
      <c r="AC100" s="16">
        <f t="shared" si="1"/>
        <v>241.35999999999999</v>
      </c>
      <c r="AD100" s="165">
        <f t="shared" si="1"/>
        <v>3151.6</v>
      </c>
    </row>
    <row r="101" spans="1:30" s="58" customFormat="1" ht="12">
      <c r="A101" s="17"/>
      <c r="B101" s="18">
        <f>SUM(B97)</f>
        <v>925.2</v>
      </c>
      <c r="C101" s="66">
        <f aca="true" t="shared" si="2" ref="C101:Q101">SUM(C97)</f>
        <v>159.1</v>
      </c>
      <c r="D101" s="18">
        <f t="shared" si="2"/>
        <v>0</v>
      </c>
      <c r="E101" s="93">
        <f t="shared" si="2"/>
        <v>1084.3</v>
      </c>
      <c r="F101" s="74">
        <f t="shared" si="2"/>
        <v>0</v>
      </c>
      <c r="G101" s="66">
        <f t="shared" si="2"/>
        <v>0</v>
      </c>
      <c r="H101" s="18">
        <f t="shared" si="2"/>
        <v>0</v>
      </c>
      <c r="I101" s="93">
        <f t="shared" si="2"/>
        <v>0</v>
      </c>
      <c r="J101" s="18">
        <f t="shared" si="2"/>
        <v>0</v>
      </c>
      <c r="K101" s="66">
        <f t="shared" si="2"/>
        <v>0</v>
      </c>
      <c r="L101" s="18">
        <f t="shared" si="2"/>
        <v>0</v>
      </c>
      <c r="M101" s="93">
        <f t="shared" si="2"/>
        <v>0</v>
      </c>
      <c r="N101" s="18">
        <f t="shared" si="2"/>
        <v>0</v>
      </c>
      <c r="O101" s="66">
        <f t="shared" si="2"/>
        <v>0</v>
      </c>
      <c r="P101" s="18">
        <f t="shared" si="2"/>
        <v>0</v>
      </c>
      <c r="Q101" s="93">
        <f t="shared" si="2"/>
        <v>0</v>
      </c>
      <c r="R101" s="19"/>
      <c r="S101" s="18">
        <f>SUM(S97:S98)</f>
        <v>0</v>
      </c>
      <c r="T101" s="66">
        <f aca="true" t="shared" si="3" ref="T101:AD101">SUM(T97:T98)</f>
        <v>0</v>
      </c>
      <c r="U101" s="18">
        <f t="shared" si="3"/>
        <v>0</v>
      </c>
      <c r="V101" s="18">
        <f t="shared" si="3"/>
        <v>0</v>
      </c>
      <c r="W101" s="18">
        <f t="shared" si="3"/>
        <v>0</v>
      </c>
      <c r="X101" s="66">
        <f t="shared" si="3"/>
        <v>0</v>
      </c>
      <c r="Y101" s="18">
        <f t="shared" si="3"/>
        <v>0</v>
      </c>
      <c r="Z101" s="18">
        <f t="shared" si="3"/>
        <v>0</v>
      </c>
      <c r="AA101" s="18">
        <f t="shared" si="3"/>
        <v>0</v>
      </c>
      <c r="AB101" s="66">
        <f t="shared" si="3"/>
        <v>0</v>
      </c>
      <c r="AC101" s="18">
        <f t="shared" si="3"/>
        <v>0</v>
      </c>
      <c r="AD101" s="74">
        <f t="shared" si="3"/>
        <v>0</v>
      </c>
    </row>
    <row r="102" spans="1:30" ht="27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</row>
    <row r="103" spans="1:30" ht="28.5" customHeight="1">
      <c r="A103" s="193" t="s">
        <v>258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200" t="s">
        <v>259</v>
      </c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1:30" s="204" customFormat="1" ht="28.5" customHeight="1">
      <c r="A104" s="201" t="s">
        <v>267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3" t="str">
        <f>$A$104</f>
        <v>situation provisoire au 31 mars  (arrêtée à 23/03/2012)</v>
      </c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</row>
    <row r="105" spans="1:30" s="59" customFormat="1" ht="35.25" customHeight="1">
      <c r="A105" s="199" t="s">
        <v>262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 t="str">
        <f>A105</f>
        <v>Les chiffres sont issus des collectes des campagnes  2010/11. L'étude est réalisée à partir du département d'exploitation du silo et les graines sont d'origine française.</v>
      </c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4" t="s">
        <v>106</v>
      </c>
      <c r="B110" s="49">
        <v>0</v>
      </c>
      <c r="C110" s="49">
        <v>0</v>
      </c>
      <c r="D110" s="49">
        <v>0</v>
      </c>
      <c r="E110" s="141">
        <v>0</v>
      </c>
      <c r="F110" s="148">
        <v>0</v>
      </c>
      <c r="G110" s="49">
        <v>0</v>
      </c>
      <c r="H110" s="49">
        <f>H76</f>
        <v>0</v>
      </c>
      <c r="I110" s="49">
        <f>I76</f>
        <v>0</v>
      </c>
      <c r="J110" s="148">
        <v>0</v>
      </c>
      <c r="K110" s="49">
        <v>0</v>
      </c>
      <c r="L110" s="49">
        <f>L76</f>
        <v>0</v>
      </c>
      <c r="M110" s="141">
        <f>M76</f>
        <v>0</v>
      </c>
      <c r="N110" s="49">
        <v>0</v>
      </c>
      <c r="O110" s="49">
        <f>O76</f>
        <v>0</v>
      </c>
      <c r="P110" s="49">
        <f>P76</f>
        <v>0</v>
      </c>
      <c r="Q110" s="49">
        <v>0</v>
      </c>
      <c r="R110" s="124" t="s">
        <v>106</v>
      </c>
      <c r="S110" s="49">
        <v>0</v>
      </c>
      <c r="T110" s="49">
        <v>0</v>
      </c>
      <c r="U110" s="49">
        <v>0</v>
      </c>
      <c r="V110" s="141">
        <v>0</v>
      </c>
      <c r="W110" s="148">
        <v>0</v>
      </c>
      <c r="X110" s="49">
        <v>0</v>
      </c>
      <c r="Y110" s="49">
        <v>0</v>
      </c>
      <c r="Z110" s="49">
        <v>0</v>
      </c>
      <c r="AA110" s="148">
        <f>AA76</f>
        <v>0</v>
      </c>
      <c r="AB110" s="49">
        <f>AB76</f>
        <v>0</v>
      </c>
      <c r="AC110" s="49">
        <f>AC76</f>
        <v>0</v>
      </c>
      <c r="AD110" s="49">
        <f>AD76</f>
        <v>0</v>
      </c>
    </row>
    <row r="111" spans="1:30" s="27" customFormat="1" ht="12.75">
      <c r="A111" s="124" t="s">
        <v>107</v>
      </c>
      <c r="B111" s="11">
        <f>$B$78+$B$76</f>
        <v>92703.06700000001</v>
      </c>
      <c r="C111" s="11">
        <f>$C$78+$C$76</f>
        <v>47543.72400000002</v>
      </c>
      <c r="D111" s="11">
        <f>$D$78+$D$76</f>
        <v>172.4</v>
      </c>
      <c r="E111" s="142">
        <f>$E$78+$E$76</f>
        <v>140419.19100000002</v>
      </c>
      <c r="F111" s="149">
        <f>$F$78+$F$76</f>
        <v>4321.4839999999995</v>
      </c>
      <c r="G111" s="11">
        <f>$G$78+$G$76</f>
        <v>3231.1</v>
      </c>
      <c r="H111" s="11">
        <f>$H$78+$H$76</f>
        <v>0</v>
      </c>
      <c r="I111" s="11">
        <f>$I$78+$I$76</f>
        <v>7552.584</v>
      </c>
      <c r="J111" s="149">
        <f>$J$78+$J$76</f>
        <v>0</v>
      </c>
      <c r="K111" s="11">
        <f>$K$78+$K$76</f>
        <v>0</v>
      </c>
      <c r="L111" s="11">
        <f>$K$78+$K$76</f>
        <v>0</v>
      </c>
      <c r="M111" s="142">
        <f>$K$78+$K$76</f>
        <v>0</v>
      </c>
      <c r="N111" s="11">
        <f>$N$78+$N$76</f>
        <v>271.9</v>
      </c>
      <c r="O111" s="11">
        <f>$O$78+$O$76</f>
        <v>0</v>
      </c>
      <c r="P111" s="11">
        <f>$P$78+$P$76</f>
        <v>5.1</v>
      </c>
      <c r="Q111" s="11">
        <f>$Q$78+$Q$76</f>
        <v>277</v>
      </c>
      <c r="R111" s="124" t="s">
        <v>107</v>
      </c>
      <c r="S111" s="11">
        <f>$S$78+$S$76</f>
        <v>14801.533000000007</v>
      </c>
      <c r="T111" s="11">
        <f>$T$78+$T$76</f>
        <v>6279.56</v>
      </c>
      <c r="U111" s="11">
        <f>$U$78+$U$76</f>
        <v>828.1</v>
      </c>
      <c r="V111" s="142">
        <f>$V$78+$V$76</f>
        <v>21909.193000000007</v>
      </c>
      <c r="W111" s="149">
        <f>$W$78+$W$76</f>
        <v>42349.309000000016</v>
      </c>
      <c r="X111" s="11">
        <f>$X$78+$X$76</f>
        <v>12169.1</v>
      </c>
      <c r="Y111" s="11">
        <f>$Y$78+$Y$76</f>
        <v>320.4</v>
      </c>
      <c r="Z111" s="11">
        <f>$Z$78+$Z$76</f>
        <v>54838.809000000016</v>
      </c>
      <c r="AA111" s="149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4" t="s">
        <v>108</v>
      </c>
      <c r="B112" s="11">
        <f>$B$79</f>
        <v>25369.53</v>
      </c>
      <c r="C112" s="11">
        <f>$C$79</f>
        <v>17599.24</v>
      </c>
      <c r="D112" s="11">
        <f>$D$79</f>
        <v>0</v>
      </c>
      <c r="E112" s="142">
        <f>$E$79</f>
        <v>42968.77</v>
      </c>
      <c r="F112" s="149">
        <f>$F$79</f>
        <v>508.4</v>
      </c>
      <c r="G112" s="11">
        <f>$G$79</f>
        <v>212.9</v>
      </c>
      <c r="H112" s="11">
        <f>$H$79</f>
        <v>0</v>
      </c>
      <c r="I112" s="11">
        <f>$I$79</f>
        <v>721.3</v>
      </c>
      <c r="J112" s="149">
        <f>$J$79</f>
        <v>0</v>
      </c>
      <c r="K112" s="11">
        <f>$K$79</f>
        <v>0</v>
      </c>
      <c r="L112" s="11">
        <f>$L$79</f>
        <v>0</v>
      </c>
      <c r="M112" s="142">
        <f>$M$79</f>
        <v>0</v>
      </c>
      <c r="N112" s="11">
        <f>$N$79</f>
        <v>16.21</v>
      </c>
      <c r="O112" s="11">
        <f>$O$79</f>
        <v>0</v>
      </c>
      <c r="P112" s="11">
        <f>$P$79</f>
        <v>0</v>
      </c>
      <c r="Q112" s="11">
        <f>$Q$79</f>
        <v>16.21</v>
      </c>
      <c r="R112" s="124" t="s">
        <v>108</v>
      </c>
      <c r="S112" s="11">
        <f>$S$79</f>
        <v>3164.56</v>
      </c>
      <c r="T112" s="11">
        <f>$T$79</f>
        <v>1225.04</v>
      </c>
      <c r="U112" s="11">
        <f>$U$79</f>
        <v>0</v>
      </c>
      <c r="V112" s="142">
        <f>$V$79</f>
        <v>4389.6</v>
      </c>
      <c r="W112" s="149">
        <f>$W$79</f>
        <v>3811.93</v>
      </c>
      <c r="X112" s="11">
        <f>$X$79</f>
        <v>315.2</v>
      </c>
      <c r="Y112" s="11">
        <f>$Y$79</f>
        <v>0</v>
      </c>
      <c r="Z112" s="11">
        <f>$Z$79</f>
        <v>4127.13</v>
      </c>
      <c r="AA112" s="149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4" t="s">
        <v>109</v>
      </c>
      <c r="B113" s="11">
        <f>$B$92</f>
        <v>25242.66</v>
      </c>
      <c r="C113" s="11">
        <f>$C$92</f>
        <v>22528.57</v>
      </c>
      <c r="D113" s="11">
        <f>$D$92</f>
        <v>0</v>
      </c>
      <c r="E113" s="142">
        <f>$E$92</f>
        <v>47771.23</v>
      </c>
      <c r="F113" s="149">
        <f>$F$92</f>
        <v>1171.93</v>
      </c>
      <c r="G113" s="11">
        <f>$G$92</f>
        <v>387.3</v>
      </c>
      <c r="H113" s="11">
        <f>$H$92</f>
        <v>0</v>
      </c>
      <c r="I113" s="11">
        <f>$I$92</f>
        <v>1559.23</v>
      </c>
      <c r="J113" s="149">
        <f>$J$92</f>
        <v>0</v>
      </c>
      <c r="K113" s="11">
        <f>$K$92</f>
        <v>0</v>
      </c>
      <c r="L113" s="11">
        <f>$L$92</f>
        <v>0</v>
      </c>
      <c r="M113" s="142">
        <f>$M$92</f>
        <v>0</v>
      </c>
      <c r="N113" s="11">
        <f>$N$92</f>
        <v>46.69</v>
      </c>
      <c r="O113" s="11">
        <f>$O$92</f>
        <v>0</v>
      </c>
      <c r="P113" s="11">
        <f>$P$92</f>
        <v>27.7</v>
      </c>
      <c r="Q113" s="11">
        <f>$Q$92</f>
        <v>74.39</v>
      </c>
      <c r="R113" s="124" t="s">
        <v>109</v>
      </c>
      <c r="S113" s="11">
        <f>$S$92</f>
        <v>5394.11</v>
      </c>
      <c r="T113" s="11">
        <f>$T$92</f>
        <v>4520.29</v>
      </c>
      <c r="U113" s="11">
        <f>$U$92</f>
        <v>0</v>
      </c>
      <c r="V113" s="142">
        <f>$V$92</f>
        <v>9914.4</v>
      </c>
      <c r="W113" s="149">
        <f>$W$92</f>
        <v>276.15</v>
      </c>
      <c r="X113" s="11">
        <f>$X$92</f>
        <v>202.29</v>
      </c>
      <c r="Y113" s="11">
        <f>$Y$92</f>
        <v>0</v>
      </c>
      <c r="Z113" s="11">
        <f>$Z$92</f>
        <v>478.44</v>
      </c>
      <c r="AA113" s="149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4" t="s">
        <v>110</v>
      </c>
      <c r="B114" s="11">
        <f>$B$93</f>
        <v>0</v>
      </c>
      <c r="C114" s="11">
        <f>$C$93</f>
        <v>0</v>
      </c>
      <c r="D114" s="11">
        <f>$D$93</f>
        <v>0</v>
      </c>
      <c r="E114" s="142">
        <f>$E$93</f>
        <v>0</v>
      </c>
      <c r="F114" s="149">
        <f>$F$93</f>
        <v>0</v>
      </c>
      <c r="G114" s="11">
        <f>$G$93</f>
        <v>0</v>
      </c>
      <c r="H114" s="11">
        <f>$H$93</f>
        <v>0</v>
      </c>
      <c r="I114" s="11">
        <f>$I$93</f>
        <v>0</v>
      </c>
      <c r="J114" s="149">
        <f>$J$93</f>
        <v>0</v>
      </c>
      <c r="K114" s="11">
        <f>$K$93</f>
        <v>0</v>
      </c>
      <c r="L114" s="11">
        <f>$L$93</f>
        <v>0</v>
      </c>
      <c r="M114" s="142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4" t="s">
        <v>110</v>
      </c>
      <c r="S114" s="11">
        <f>$S$93</f>
        <v>0</v>
      </c>
      <c r="T114" s="11">
        <f>$T$93</f>
        <v>0</v>
      </c>
      <c r="U114" s="11">
        <f>$U$93</f>
        <v>0</v>
      </c>
      <c r="V114" s="142">
        <f>$V$93</f>
        <v>0</v>
      </c>
      <c r="W114" s="149">
        <f>$W$93</f>
        <v>0</v>
      </c>
      <c r="X114" s="11">
        <f>$X$93</f>
        <v>0</v>
      </c>
      <c r="Y114" s="11">
        <f>$Y$93</f>
        <v>0</v>
      </c>
      <c r="Z114" s="11">
        <f>$Z$93</f>
        <v>0</v>
      </c>
      <c r="AA114" s="149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4" t="s">
        <v>111</v>
      </c>
      <c r="B115" s="11">
        <f>$B$94</f>
        <v>0</v>
      </c>
      <c r="C115" s="11">
        <f>$C$94</f>
        <v>81.9</v>
      </c>
      <c r="D115" s="11">
        <f>$D$94</f>
        <v>0</v>
      </c>
      <c r="E115" s="142">
        <f>$E$94</f>
        <v>81.9</v>
      </c>
      <c r="F115" s="149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49">
        <f>$J$94</f>
        <v>0</v>
      </c>
      <c r="K115" s="11">
        <f>$K$94</f>
        <v>0</v>
      </c>
      <c r="L115" s="11">
        <f>$L$94</f>
        <v>0</v>
      </c>
      <c r="M115" s="142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4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2">
        <f>$V$94</f>
        <v>0</v>
      </c>
      <c r="W115" s="149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49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4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2">
        <f>$E$95</f>
        <v>0</v>
      </c>
      <c r="F116" s="149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49">
        <f>$J$95</f>
        <v>0</v>
      </c>
      <c r="K116" s="11">
        <f>$K$95</f>
        <v>0</v>
      </c>
      <c r="L116" s="11">
        <f>$L$95</f>
        <v>0</v>
      </c>
      <c r="M116" s="142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4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2">
        <f>$V$95</f>
        <v>0</v>
      </c>
      <c r="W116" s="149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49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4" t="s">
        <v>113</v>
      </c>
      <c r="B117" s="11">
        <f>$B$96</f>
        <v>14295.9</v>
      </c>
      <c r="C117" s="11">
        <f>$C$96</f>
        <v>7144.3</v>
      </c>
      <c r="D117" s="11">
        <f>$D$96</f>
        <v>0</v>
      </c>
      <c r="E117" s="142">
        <f>$E$96</f>
        <v>21440.2</v>
      </c>
      <c r="F117" s="149">
        <f>$F$96</f>
        <v>31.2</v>
      </c>
      <c r="G117" s="11">
        <f>$G$96</f>
        <v>0</v>
      </c>
      <c r="H117" s="11">
        <f>$H$96</f>
        <v>0</v>
      </c>
      <c r="I117" s="11">
        <f>$I$96</f>
        <v>31.2</v>
      </c>
      <c r="J117" s="149">
        <f>$J$96</f>
        <v>0</v>
      </c>
      <c r="K117" s="11">
        <f>$K$96</f>
        <v>0</v>
      </c>
      <c r="L117" s="11">
        <f>$L$96</f>
        <v>0</v>
      </c>
      <c r="M117" s="142">
        <f>$M$96</f>
        <v>0</v>
      </c>
      <c r="N117" s="11">
        <f>$N$96</f>
        <v>11.8</v>
      </c>
      <c r="O117" s="11">
        <f>$O$96</f>
        <v>0</v>
      </c>
      <c r="P117" s="11">
        <f>$P$96</f>
        <v>0</v>
      </c>
      <c r="Q117" s="11">
        <f>$Q$96</f>
        <v>11.8</v>
      </c>
      <c r="R117" s="124" t="s">
        <v>113</v>
      </c>
      <c r="S117" s="11">
        <f>$S$96</f>
        <v>2033.3</v>
      </c>
      <c r="T117" s="11">
        <f>$T$96</f>
        <v>977.6</v>
      </c>
      <c r="U117" s="11">
        <f>$U$96</f>
        <v>0</v>
      </c>
      <c r="V117" s="142">
        <f>$V$96</f>
        <v>3010.9</v>
      </c>
      <c r="W117" s="149">
        <f>$W$96</f>
        <v>2999.4</v>
      </c>
      <c r="X117" s="11">
        <f>$X$96</f>
        <v>185.2</v>
      </c>
      <c r="Y117" s="11">
        <f>$Y$96</f>
        <v>0</v>
      </c>
      <c r="Z117" s="11">
        <f>$Z$96</f>
        <v>3184.6</v>
      </c>
      <c r="AA117" s="149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2" customFormat="1" ht="12.75">
      <c r="A118" s="162" t="s">
        <v>103</v>
      </c>
      <c r="B118" s="159">
        <f>B110+B111+B112+B113+B114+B115+B116+B117</f>
        <v>157611.157</v>
      </c>
      <c r="C118" s="159">
        <f>SUM(C110:C117)</f>
        <v>94897.73400000001</v>
      </c>
      <c r="D118" s="159">
        <f aca="true" t="shared" si="4" ref="D118:Q118">D111+D112+D113+D114+D115+D116+D117</f>
        <v>172.4</v>
      </c>
      <c r="E118" s="160">
        <f t="shared" si="4"/>
        <v>252681.29100000003</v>
      </c>
      <c r="F118" s="161">
        <f t="shared" si="4"/>
        <v>6033.013999999999</v>
      </c>
      <c r="G118" s="159">
        <f t="shared" si="4"/>
        <v>3831.3</v>
      </c>
      <c r="H118" s="159">
        <f t="shared" si="4"/>
        <v>0</v>
      </c>
      <c r="I118" s="159">
        <f t="shared" si="4"/>
        <v>9864.314</v>
      </c>
      <c r="J118" s="159">
        <f t="shared" si="4"/>
        <v>0</v>
      </c>
      <c r="K118" s="159">
        <f t="shared" si="4"/>
        <v>0</v>
      </c>
      <c r="L118" s="159">
        <f t="shared" si="4"/>
        <v>0</v>
      </c>
      <c r="M118" s="160">
        <f t="shared" si="4"/>
        <v>0</v>
      </c>
      <c r="N118" s="159">
        <f t="shared" si="4"/>
        <v>346.59999999999997</v>
      </c>
      <c r="O118" s="159">
        <f t="shared" si="4"/>
        <v>0</v>
      </c>
      <c r="P118" s="159">
        <f t="shared" si="4"/>
        <v>32.8</v>
      </c>
      <c r="Q118" s="159">
        <f t="shared" si="4"/>
        <v>379.4</v>
      </c>
      <c r="R118" s="162" t="s">
        <v>103</v>
      </c>
      <c r="S118" s="159">
        <f aca="true" t="shared" si="5" ref="S118:AD118">S111+S112+S113+S114+S115+S116+S117</f>
        <v>25393.503000000008</v>
      </c>
      <c r="T118" s="159">
        <f t="shared" si="5"/>
        <v>13002.49</v>
      </c>
      <c r="U118" s="159">
        <f t="shared" si="5"/>
        <v>828.1</v>
      </c>
      <c r="V118" s="160">
        <f t="shared" si="5"/>
        <v>39224.09300000001</v>
      </c>
      <c r="W118" s="161">
        <f t="shared" si="5"/>
        <v>49436.78900000002</v>
      </c>
      <c r="X118" s="159">
        <f t="shared" si="5"/>
        <v>12871.790000000003</v>
      </c>
      <c r="Y118" s="159">
        <f t="shared" si="5"/>
        <v>320.4</v>
      </c>
      <c r="Z118" s="159">
        <f t="shared" si="5"/>
        <v>62628.979000000014</v>
      </c>
      <c r="AA118" s="159">
        <f t="shared" si="5"/>
        <v>0</v>
      </c>
      <c r="AB118" s="159">
        <f t="shared" si="5"/>
        <v>0</v>
      </c>
      <c r="AC118" s="159">
        <f t="shared" si="5"/>
        <v>0</v>
      </c>
      <c r="AD118" s="159">
        <f t="shared" si="5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49"/>
      <c r="G119" s="11"/>
      <c r="H119" s="11"/>
      <c r="I119" s="11"/>
      <c r="J119" s="149"/>
      <c r="K119" s="11"/>
      <c r="L119" s="11"/>
      <c r="M119" s="142"/>
      <c r="N119" s="11"/>
      <c r="O119" s="11"/>
      <c r="P119" s="11"/>
      <c r="Q119" s="11"/>
      <c r="R119" s="126" t="s">
        <v>114</v>
      </c>
      <c r="S119" s="11"/>
      <c r="T119" s="11"/>
      <c r="U119" s="11"/>
      <c r="V119" s="142"/>
      <c r="W119" s="149"/>
      <c r="X119" s="11"/>
      <c r="Y119" s="11"/>
      <c r="Z119" s="11"/>
      <c r="AA119" s="149"/>
      <c r="AB119" s="11"/>
      <c r="AC119" s="11"/>
      <c r="AD119" s="11"/>
    </row>
    <row r="120" spans="1:30" s="27" customFormat="1" ht="12.75">
      <c r="A120" s="124" t="s">
        <v>115</v>
      </c>
      <c r="B120" s="11">
        <f>$B$9</f>
        <v>73018.30899999998</v>
      </c>
      <c r="C120" s="11">
        <f>$C$9</f>
        <v>5995.36</v>
      </c>
      <c r="D120" s="11">
        <f>$D$9</f>
        <v>0</v>
      </c>
      <c r="E120" s="142">
        <f>$E$9</f>
        <v>79013.66899999998</v>
      </c>
      <c r="F120" s="149">
        <f>$F$9</f>
        <v>246.99</v>
      </c>
      <c r="G120" s="11">
        <f>$G$9</f>
        <v>0</v>
      </c>
      <c r="H120" s="11">
        <f>$H$9</f>
        <v>0</v>
      </c>
      <c r="I120" s="11">
        <f>$I$9</f>
        <v>246.99</v>
      </c>
      <c r="J120" s="149">
        <f>$J$9</f>
        <v>0</v>
      </c>
      <c r="K120" s="11">
        <f>$K$9</f>
        <v>0</v>
      </c>
      <c r="L120" s="11">
        <f>$L$9</f>
        <v>0</v>
      </c>
      <c r="M120" s="142">
        <f>$M$9</f>
        <v>0</v>
      </c>
      <c r="N120" s="11">
        <f>$N$9</f>
        <v>40.1</v>
      </c>
      <c r="O120" s="11">
        <f>$O$9</f>
        <v>0</v>
      </c>
      <c r="P120" s="11">
        <f>$P$9</f>
        <v>0</v>
      </c>
      <c r="Q120" s="11">
        <f>$Q$9</f>
        <v>40.1</v>
      </c>
      <c r="R120" s="124" t="s">
        <v>115</v>
      </c>
      <c r="S120" s="11">
        <f>$S$9</f>
        <v>5765.18</v>
      </c>
      <c r="T120" s="11">
        <f>$T$9</f>
        <v>586.34</v>
      </c>
      <c r="U120" s="11">
        <f>$U$9</f>
        <v>0</v>
      </c>
      <c r="V120" s="142">
        <f>$V$9</f>
        <v>6351.52</v>
      </c>
      <c r="W120" s="149">
        <f>$W$9</f>
        <v>6663.59</v>
      </c>
      <c r="X120" s="11">
        <f>$X$9</f>
        <v>105.7</v>
      </c>
      <c r="Y120" s="11">
        <f>$Y$9</f>
        <v>0</v>
      </c>
      <c r="Z120" s="11">
        <f>$Z$9</f>
        <v>6769.29</v>
      </c>
      <c r="AA120" s="149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4" t="s">
        <v>116</v>
      </c>
      <c r="B121" s="11">
        <f>$B$11</f>
        <v>105440.52900000001</v>
      </c>
      <c r="C121" s="11">
        <f>$C$11</f>
        <v>136334.55</v>
      </c>
      <c r="D121" s="11">
        <f>$D$11</f>
        <v>0</v>
      </c>
      <c r="E121" s="142">
        <f>$E$11</f>
        <v>241775.07900000003</v>
      </c>
      <c r="F121" s="149">
        <f>$F$11</f>
        <v>12872.501000000002</v>
      </c>
      <c r="G121" s="11">
        <f>$G$11</f>
        <v>5304.085000000001</v>
      </c>
      <c r="H121" s="11">
        <f>$H$11</f>
        <v>0</v>
      </c>
      <c r="I121" s="11">
        <f>$I$11</f>
        <v>18176.586</v>
      </c>
      <c r="J121" s="149">
        <f>$J$11</f>
        <v>37.1</v>
      </c>
      <c r="K121" s="11">
        <f>$K$11</f>
        <v>0</v>
      </c>
      <c r="L121" s="11">
        <f>$L$11</f>
        <v>0</v>
      </c>
      <c r="M121" s="142">
        <f>$M$11</f>
        <v>37.1</v>
      </c>
      <c r="N121" s="11">
        <f>$N$11</f>
        <v>7.7</v>
      </c>
      <c r="O121" s="11">
        <f>$O$11</f>
        <v>0</v>
      </c>
      <c r="P121" s="11">
        <f>$P$11</f>
        <v>0</v>
      </c>
      <c r="Q121" s="11">
        <f>$Q$11</f>
        <v>7.7</v>
      </c>
      <c r="R121" s="124" t="s">
        <v>116</v>
      </c>
      <c r="S121" s="11">
        <f>$S$11</f>
        <v>12116.56</v>
      </c>
      <c r="T121" s="11">
        <f>$T$11</f>
        <v>6422.351999999998</v>
      </c>
      <c r="U121" s="11">
        <f>$U$11</f>
        <v>581.22</v>
      </c>
      <c r="V121" s="142">
        <f>$V$11</f>
        <v>19120.13200000001</v>
      </c>
      <c r="W121" s="149">
        <f>$W$11</f>
        <v>1027.74</v>
      </c>
      <c r="X121" s="11">
        <f>$X$11</f>
        <v>1612.5</v>
      </c>
      <c r="Y121" s="11">
        <f>$Y$11</f>
        <v>32</v>
      </c>
      <c r="Z121" s="11">
        <f>$Z$11</f>
        <v>2672.24</v>
      </c>
      <c r="AA121" s="149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4" t="s">
        <v>117</v>
      </c>
      <c r="B122" s="11">
        <f>$B$52</f>
        <v>244345.42799999996</v>
      </c>
      <c r="C122" s="11">
        <f>$C$52</f>
        <v>38629.34</v>
      </c>
      <c r="D122" s="11">
        <f>$D$52</f>
        <v>0</v>
      </c>
      <c r="E122" s="142">
        <f>$E$52</f>
        <v>282974.7679999999</v>
      </c>
      <c r="F122" s="149">
        <f>$F$52</f>
        <v>11335.063</v>
      </c>
      <c r="G122" s="11">
        <f>$G$52</f>
        <v>1200.0679999999998</v>
      </c>
      <c r="H122" s="11">
        <f>$H$52</f>
        <v>0</v>
      </c>
      <c r="I122" s="11">
        <f>$I$52</f>
        <v>12535.131</v>
      </c>
      <c r="J122" s="149">
        <f>$J$52</f>
        <v>35.21</v>
      </c>
      <c r="K122" s="11">
        <f>$K$52</f>
        <v>0</v>
      </c>
      <c r="L122" s="11">
        <f>$L$52</f>
        <v>0</v>
      </c>
      <c r="M122" s="142">
        <f>$M$52</f>
        <v>35.21</v>
      </c>
      <c r="N122" s="11">
        <f>$N$52</f>
        <v>122.5</v>
      </c>
      <c r="O122" s="11">
        <f>$O$52</f>
        <v>0</v>
      </c>
      <c r="P122" s="11">
        <f>$P$52</f>
        <v>23.92</v>
      </c>
      <c r="Q122" s="11">
        <f>$Q$52</f>
        <v>146.42</v>
      </c>
      <c r="R122" s="124" t="s">
        <v>117</v>
      </c>
      <c r="S122" s="11">
        <f>$S$52</f>
        <v>30876.95400000001</v>
      </c>
      <c r="T122" s="11">
        <f>$T$52</f>
        <v>3253.6629999999996</v>
      </c>
      <c r="U122" s="11">
        <f>$U$52</f>
        <v>479.1</v>
      </c>
      <c r="V122" s="142">
        <f>$V$52</f>
        <v>34609.717000000004</v>
      </c>
      <c r="W122" s="149">
        <f>$W$52</f>
        <v>13317.298000000003</v>
      </c>
      <c r="X122" s="11">
        <f>$X$52</f>
        <v>830.6</v>
      </c>
      <c r="Y122" s="11">
        <f>$Y$52</f>
        <v>380.1</v>
      </c>
      <c r="Z122" s="11">
        <f>$Z$52</f>
        <v>14527.998000000001</v>
      </c>
      <c r="AA122" s="149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4" t="s">
        <v>118</v>
      </c>
      <c r="B123" s="11">
        <f>$B$53</f>
        <v>46738.441</v>
      </c>
      <c r="C123" s="11">
        <f>$C$53</f>
        <v>43554.17</v>
      </c>
      <c r="D123" s="11">
        <f>$D$53</f>
        <v>0</v>
      </c>
      <c r="E123" s="142">
        <f>$E$53</f>
        <v>90292.61100000002</v>
      </c>
      <c r="F123" s="149">
        <f>$F$53</f>
        <v>2638.97</v>
      </c>
      <c r="G123" s="11">
        <f>$G$53</f>
        <v>1448.866</v>
      </c>
      <c r="H123" s="11">
        <f>$H$53</f>
        <v>0</v>
      </c>
      <c r="I123" s="11">
        <f>$I$53</f>
        <v>4087.836</v>
      </c>
      <c r="J123" s="149">
        <f>$J$53</f>
        <v>0</v>
      </c>
      <c r="K123" s="11">
        <f>$K$53</f>
        <v>32.2</v>
      </c>
      <c r="L123" s="11">
        <f>$L$53</f>
        <v>0</v>
      </c>
      <c r="M123" s="142">
        <f>$M$53</f>
        <v>32.2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4" t="s">
        <v>118</v>
      </c>
      <c r="S123" s="11">
        <f>$S$53</f>
        <v>1237.13</v>
      </c>
      <c r="T123" s="11">
        <f>$T$53</f>
        <v>1769.5720000000003</v>
      </c>
      <c r="U123" s="11">
        <f>$U$53</f>
        <v>0</v>
      </c>
      <c r="V123" s="142">
        <f>$V$53</f>
        <v>3006.7019999999998</v>
      </c>
      <c r="W123" s="149">
        <f>$W$53</f>
        <v>365.72</v>
      </c>
      <c r="X123" s="11">
        <f>$X$53</f>
        <v>398.127</v>
      </c>
      <c r="Y123" s="11">
        <f>$Y$53</f>
        <v>0</v>
      </c>
      <c r="Z123" s="11">
        <f>$Z$53</f>
        <v>763.8470000000001</v>
      </c>
      <c r="AA123" s="149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2" customFormat="1" ht="12.75">
      <c r="A124" s="162" t="s">
        <v>103</v>
      </c>
      <c r="B124" s="163">
        <f aca="true" t="shared" si="6" ref="B124:Q124">B120+B121+B122+B123</f>
        <v>469542.70699999994</v>
      </c>
      <c r="C124" s="163">
        <f t="shared" si="6"/>
        <v>224513.41999999998</v>
      </c>
      <c r="D124" s="163">
        <f t="shared" si="6"/>
        <v>0</v>
      </c>
      <c r="E124" s="163">
        <f t="shared" si="6"/>
        <v>694056.127</v>
      </c>
      <c r="F124" s="163">
        <f t="shared" si="6"/>
        <v>27093.524000000005</v>
      </c>
      <c r="G124" s="163">
        <f t="shared" si="6"/>
        <v>7953.019</v>
      </c>
      <c r="H124" s="163">
        <f t="shared" si="6"/>
        <v>0</v>
      </c>
      <c r="I124" s="163">
        <f t="shared" si="6"/>
        <v>35046.543000000005</v>
      </c>
      <c r="J124" s="163">
        <f t="shared" si="6"/>
        <v>72.31</v>
      </c>
      <c r="K124" s="163">
        <f t="shared" si="6"/>
        <v>32.2</v>
      </c>
      <c r="L124" s="163">
        <f t="shared" si="6"/>
        <v>0</v>
      </c>
      <c r="M124" s="163">
        <f t="shared" si="6"/>
        <v>104.51</v>
      </c>
      <c r="N124" s="163">
        <f t="shared" si="6"/>
        <v>170.3</v>
      </c>
      <c r="O124" s="163">
        <f t="shared" si="6"/>
        <v>0</v>
      </c>
      <c r="P124" s="163">
        <f t="shared" si="6"/>
        <v>23.92</v>
      </c>
      <c r="Q124" s="163">
        <f t="shared" si="6"/>
        <v>194.22</v>
      </c>
      <c r="R124" s="162" t="s">
        <v>103</v>
      </c>
      <c r="S124" s="163">
        <f aca="true" t="shared" si="7" ref="S124:AD124">S120+S121+S122+S123</f>
        <v>49995.824</v>
      </c>
      <c r="T124" s="163">
        <f t="shared" si="7"/>
        <v>12031.926999999998</v>
      </c>
      <c r="U124" s="163">
        <f t="shared" si="7"/>
        <v>1060.3200000000002</v>
      </c>
      <c r="V124" s="163">
        <f t="shared" si="7"/>
        <v>63088.07100000001</v>
      </c>
      <c r="W124" s="163">
        <f t="shared" si="7"/>
        <v>21374.348000000005</v>
      </c>
      <c r="X124" s="163">
        <f t="shared" si="7"/>
        <v>2946.927</v>
      </c>
      <c r="Y124" s="163">
        <f t="shared" si="7"/>
        <v>412.1</v>
      </c>
      <c r="Z124" s="163">
        <f t="shared" si="7"/>
        <v>24733.375</v>
      </c>
      <c r="AA124" s="163">
        <f t="shared" si="7"/>
        <v>0</v>
      </c>
      <c r="AB124" s="163">
        <f t="shared" si="7"/>
        <v>0</v>
      </c>
      <c r="AC124" s="163">
        <f t="shared" si="7"/>
        <v>0</v>
      </c>
      <c r="AD124" s="163">
        <f t="shared" si="7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49"/>
      <c r="G125" s="11"/>
      <c r="H125" s="11"/>
      <c r="I125" s="11"/>
      <c r="J125" s="149"/>
      <c r="K125" s="11"/>
      <c r="L125" s="11"/>
      <c r="M125" s="142"/>
      <c r="N125" s="11"/>
      <c r="O125" s="11"/>
      <c r="P125" s="11"/>
      <c r="Q125" s="11"/>
      <c r="R125" s="126" t="s">
        <v>119</v>
      </c>
      <c r="S125" s="11"/>
      <c r="T125" s="11"/>
      <c r="U125" s="11"/>
      <c r="V125" s="142"/>
      <c r="W125" s="149"/>
      <c r="X125" s="11"/>
      <c r="Y125" s="11"/>
      <c r="Z125" s="11"/>
      <c r="AA125" s="149"/>
      <c r="AB125" s="11"/>
      <c r="AC125" s="11"/>
      <c r="AD125" s="11"/>
    </row>
    <row r="126" spans="1:30" s="27" customFormat="1" ht="12.75">
      <c r="A126" s="124" t="s">
        <v>120</v>
      </c>
      <c r="B126" s="64">
        <f>$B$3</f>
        <v>133916.78899999996</v>
      </c>
      <c r="C126" s="64">
        <f>$C$3</f>
        <v>64643.26</v>
      </c>
      <c r="D126" s="64">
        <f>$D$3</f>
        <v>0</v>
      </c>
      <c r="E126" s="143">
        <f>$E$3</f>
        <v>198560.04899999988</v>
      </c>
      <c r="F126" s="150">
        <f>$F$3</f>
        <v>1892.84</v>
      </c>
      <c r="G126" s="64">
        <f>$G$3</f>
        <v>281.6</v>
      </c>
      <c r="H126" s="64">
        <f>$H$3</f>
        <v>0</v>
      </c>
      <c r="I126" s="64">
        <f>$I$3</f>
        <v>2174.44</v>
      </c>
      <c r="J126" s="150">
        <f>$J$3</f>
        <v>0</v>
      </c>
      <c r="K126" s="64">
        <f>$K$3</f>
        <v>0</v>
      </c>
      <c r="L126" s="64">
        <f>$L$3</f>
        <v>0</v>
      </c>
      <c r="M126" s="143">
        <f>$M$3</f>
        <v>0</v>
      </c>
      <c r="N126" s="64">
        <f>$N$3</f>
        <v>125.8</v>
      </c>
      <c r="O126" s="64">
        <f>$O$3</f>
        <v>149.1</v>
      </c>
      <c r="P126" s="64">
        <f>$P$3</f>
        <v>0</v>
      </c>
      <c r="Q126" s="64">
        <f>$Q$3</f>
        <v>274.9</v>
      </c>
      <c r="R126" s="124" t="s">
        <v>120</v>
      </c>
      <c r="S126" s="64">
        <f>$S$3</f>
        <v>12108.36</v>
      </c>
      <c r="T126" s="64">
        <f>$T$3</f>
        <v>4519.54</v>
      </c>
      <c r="U126" s="64">
        <f>$U$3</f>
        <v>213.2</v>
      </c>
      <c r="V126" s="143">
        <f>$V$3</f>
        <v>16841.1</v>
      </c>
      <c r="W126" s="150">
        <f>$W$3</f>
        <v>39359.52299999999</v>
      </c>
      <c r="X126" s="64">
        <f>$X$3</f>
        <v>11855.7</v>
      </c>
      <c r="Y126" s="64">
        <f>$Y$3</f>
        <v>305.1</v>
      </c>
      <c r="Z126" s="64">
        <f>$Z$3</f>
        <v>51520.32299999998</v>
      </c>
      <c r="AA126" s="150">
        <f>$AA$3</f>
        <v>0</v>
      </c>
      <c r="AB126" s="64">
        <f>$AB$3</f>
        <v>0</v>
      </c>
      <c r="AC126" s="64">
        <f>$AC$3</f>
        <v>0</v>
      </c>
      <c r="AD126" s="64">
        <f>$AD$3</f>
        <v>0</v>
      </c>
    </row>
    <row r="127" spans="1:30" s="27" customFormat="1" ht="12.75">
      <c r="A127" s="124" t="s">
        <v>121</v>
      </c>
      <c r="B127" s="64">
        <f>$B$61</f>
        <v>117878.6</v>
      </c>
      <c r="C127" s="64">
        <f>$C$61</f>
        <v>47679.82</v>
      </c>
      <c r="D127" s="64">
        <f>$D$61</f>
        <v>0</v>
      </c>
      <c r="E127" s="143">
        <f>$E$61</f>
        <v>165558.42</v>
      </c>
      <c r="F127" s="150">
        <f>$F$61</f>
        <v>307.3</v>
      </c>
      <c r="G127" s="64">
        <f>$G$61</f>
        <v>181.8</v>
      </c>
      <c r="H127" s="64">
        <f>$H$61</f>
        <v>0</v>
      </c>
      <c r="I127" s="64">
        <f>$I$61</f>
        <v>489.1</v>
      </c>
      <c r="J127" s="150">
        <f>$J$61</f>
        <v>0</v>
      </c>
      <c r="K127" s="64">
        <f>$K$61</f>
        <v>0</v>
      </c>
      <c r="L127" s="64">
        <f>$L$61</f>
        <v>0</v>
      </c>
      <c r="M127" s="143">
        <f>$M$61</f>
        <v>0</v>
      </c>
      <c r="N127" s="64">
        <f>$N$61</f>
        <v>1394.7</v>
      </c>
      <c r="O127" s="64">
        <f>$O$61</f>
        <v>465.58</v>
      </c>
      <c r="P127" s="64">
        <f>$P$61</f>
        <v>0</v>
      </c>
      <c r="Q127" s="64">
        <f>$Q$61</f>
        <v>1860.28</v>
      </c>
      <c r="R127" s="124" t="s">
        <v>121</v>
      </c>
      <c r="S127" s="64">
        <f>$S$61</f>
        <v>23149.1</v>
      </c>
      <c r="T127" s="64">
        <f>$T$61</f>
        <v>9056.38</v>
      </c>
      <c r="U127" s="64">
        <f>$U$61</f>
        <v>0</v>
      </c>
      <c r="V127" s="143">
        <f>$V$61</f>
        <v>32205.48</v>
      </c>
      <c r="W127" s="150">
        <f>$W$61</f>
        <v>15479.02</v>
      </c>
      <c r="X127" s="64">
        <f>$X$61</f>
        <v>4273.8</v>
      </c>
      <c r="Y127" s="64">
        <f>$Y$61</f>
        <v>3.4</v>
      </c>
      <c r="Z127" s="64">
        <f>$Z$61</f>
        <v>19756.22</v>
      </c>
      <c r="AA127" s="150">
        <f>$AA$61</f>
        <v>0</v>
      </c>
      <c r="AB127" s="64">
        <f>$AB$61</f>
        <v>0</v>
      </c>
      <c r="AC127" s="64">
        <f>$AC$61</f>
        <v>0</v>
      </c>
      <c r="AD127" s="64">
        <f>$AD$61</f>
        <v>0</v>
      </c>
    </row>
    <row r="128" spans="1:30" s="27" customFormat="1" ht="12.75">
      <c r="A128" s="124" t="s">
        <v>122</v>
      </c>
      <c r="B128" s="64">
        <f>$B$81</f>
        <v>96026.14</v>
      </c>
      <c r="C128" s="64">
        <f>$C$81</f>
        <v>50907.98</v>
      </c>
      <c r="D128" s="64">
        <f>$D$81</f>
        <v>0</v>
      </c>
      <c r="E128" s="143">
        <f>$E$81</f>
        <v>146934.12</v>
      </c>
      <c r="F128" s="150">
        <f>$F$81</f>
        <v>0</v>
      </c>
      <c r="G128" s="64">
        <f>$G$81</f>
        <v>0</v>
      </c>
      <c r="H128" s="64">
        <f>$H$81</f>
        <v>0</v>
      </c>
      <c r="I128" s="64">
        <f>$I$81</f>
        <v>0</v>
      </c>
      <c r="J128" s="150">
        <f>$J$81</f>
        <v>0</v>
      </c>
      <c r="K128" s="64">
        <f>$K$81</f>
        <v>0</v>
      </c>
      <c r="L128" s="64">
        <f>$L$81</f>
        <v>0</v>
      </c>
      <c r="M128" s="143">
        <f>$M$81</f>
        <v>0</v>
      </c>
      <c r="N128" s="64">
        <f>$N$81</f>
        <v>28.1</v>
      </c>
      <c r="O128" s="64">
        <f>$O$81</f>
        <v>0</v>
      </c>
      <c r="P128" s="64">
        <f>$P$81</f>
        <v>0</v>
      </c>
      <c r="Q128" s="64">
        <f>$Q$81</f>
        <v>28.1</v>
      </c>
      <c r="R128" s="124" t="s">
        <v>122</v>
      </c>
      <c r="S128" s="64">
        <f>$S$81</f>
        <v>29713.76</v>
      </c>
      <c r="T128" s="64">
        <f>$T$81</f>
        <v>8306.98</v>
      </c>
      <c r="U128" s="64">
        <f>$U$81</f>
        <v>1403</v>
      </c>
      <c r="V128" s="143">
        <f>$V$81</f>
        <v>39423.74</v>
      </c>
      <c r="W128" s="150">
        <f>$W$81</f>
        <v>4819.34</v>
      </c>
      <c r="X128" s="64">
        <f>$X$81</f>
        <v>3095.1</v>
      </c>
      <c r="Y128" s="64">
        <f>$Y$81</f>
        <v>66.6</v>
      </c>
      <c r="Z128" s="64">
        <f>$Z$81</f>
        <v>7981.04</v>
      </c>
      <c r="AA128" s="150">
        <f>$AA$81</f>
        <v>0</v>
      </c>
      <c r="AB128" s="64">
        <f>$AB$81</f>
        <v>0</v>
      </c>
      <c r="AC128" s="64">
        <f>$AC$81</f>
        <v>0</v>
      </c>
      <c r="AD128" s="64">
        <f>$AD$81</f>
        <v>0</v>
      </c>
    </row>
    <row r="129" spans="1:30" s="72" customFormat="1" ht="12.75">
      <c r="A129" s="162" t="s">
        <v>103</v>
      </c>
      <c r="B129" s="163">
        <f aca="true" t="shared" si="8" ref="B129:Q129">B126+B127+B128</f>
        <v>347821.529</v>
      </c>
      <c r="C129" s="163">
        <f t="shared" si="8"/>
        <v>163231.06</v>
      </c>
      <c r="D129" s="163">
        <f t="shared" si="8"/>
        <v>0</v>
      </c>
      <c r="E129" s="163">
        <f t="shared" si="8"/>
        <v>511052.5889999999</v>
      </c>
      <c r="F129" s="163">
        <f t="shared" si="8"/>
        <v>2200.14</v>
      </c>
      <c r="G129" s="163">
        <f t="shared" si="8"/>
        <v>463.40000000000003</v>
      </c>
      <c r="H129" s="163">
        <f t="shared" si="8"/>
        <v>0</v>
      </c>
      <c r="I129" s="163">
        <f t="shared" si="8"/>
        <v>2663.54</v>
      </c>
      <c r="J129" s="163">
        <f t="shared" si="8"/>
        <v>0</v>
      </c>
      <c r="K129" s="163">
        <f t="shared" si="8"/>
        <v>0</v>
      </c>
      <c r="L129" s="163">
        <f t="shared" si="8"/>
        <v>0</v>
      </c>
      <c r="M129" s="163">
        <f t="shared" si="8"/>
        <v>0</v>
      </c>
      <c r="N129" s="163">
        <f t="shared" si="8"/>
        <v>1548.6</v>
      </c>
      <c r="O129" s="163">
        <f t="shared" si="8"/>
        <v>614.68</v>
      </c>
      <c r="P129" s="163">
        <f t="shared" si="8"/>
        <v>0</v>
      </c>
      <c r="Q129" s="163">
        <f t="shared" si="8"/>
        <v>2163.2799999999997</v>
      </c>
      <c r="R129" s="162" t="s">
        <v>103</v>
      </c>
      <c r="S129" s="163">
        <f aca="true" t="shared" si="9" ref="S129:AD129">S126+S127+S128</f>
        <v>64971.22</v>
      </c>
      <c r="T129" s="163">
        <f t="shared" si="9"/>
        <v>21882.899999999998</v>
      </c>
      <c r="U129" s="163">
        <f t="shared" si="9"/>
        <v>1616.2</v>
      </c>
      <c r="V129" s="163">
        <f t="shared" si="9"/>
        <v>88470.32</v>
      </c>
      <c r="W129" s="163">
        <f t="shared" si="9"/>
        <v>59657.88299999999</v>
      </c>
      <c r="X129" s="163">
        <f t="shared" si="9"/>
        <v>19224.6</v>
      </c>
      <c r="Y129" s="163">
        <f t="shared" si="9"/>
        <v>375.1</v>
      </c>
      <c r="Z129" s="163">
        <f t="shared" si="9"/>
        <v>79257.58299999997</v>
      </c>
      <c r="AA129" s="163">
        <f t="shared" si="9"/>
        <v>0</v>
      </c>
      <c r="AB129" s="163">
        <f t="shared" si="9"/>
        <v>0</v>
      </c>
      <c r="AC129" s="163">
        <f t="shared" si="9"/>
        <v>0</v>
      </c>
      <c r="AD129" s="163">
        <f t="shared" si="9"/>
        <v>0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26" t="s">
        <v>123</v>
      </c>
      <c r="S130" s="11"/>
      <c r="T130" s="11"/>
      <c r="U130" s="11"/>
      <c r="V130" s="142"/>
      <c r="W130" s="149"/>
      <c r="X130" s="11"/>
      <c r="Y130" s="11"/>
      <c r="Z130" s="11"/>
      <c r="AA130" s="149"/>
      <c r="AB130" s="11"/>
      <c r="AC130" s="11"/>
      <c r="AD130" s="11"/>
    </row>
    <row r="131" spans="1:30" s="27" customFormat="1" ht="12.75">
      <c r="A131" s="124" t="s">
        <v>124</v>
      </c>
      <c r="B131" s="11">
        <f>$B$28</f>
        <v>112016.8</v>
      </c>
      <c r="C131" s="11">
        <f>$C$28</f>
        <v>118103.48</v>
      </c>
      <c r="D131" s="11">
        <f>$D$28</f>
        <v>677.68</v>
      </c>
      <c r="E131" s="142">
        <f>$E$28</f>
        <v>230797.96</v>
      </c>
      <c r="F131" s="149">
        <f>$F$28</f>
        <v>121</v>
      </c>
      <c r="G131" s="11">
        <f>$G$28</f>
        <v>85.7</v>
      </c>
      <c r="H131" s="11">
        <f>$H$28</f>
        <v>0</v>
      </c>
      <c r="I131" s="11">
        <f>$I$28</f>
        <v>206.7</v>
      </c>
      <c r="J131" s="149">
        <f>$J$28</f>
        <v>28.4</v>
      </c>
      <c r="K131" s="11">
        <f>$K$28</f>
        <v>0</v>
      </c>
      <c r="L131" s="11">
        <f>$L$28</f>
        <v>0</v>
      </c>
      <c r="M131" s="142">
        <f>$M$28</f>
        <v>28.4</v>
      </c>
      <c r="N131" s="11">
        <f>$N$28</f>
        <v>374.1</v>
      </c>
      <c r="O131" s="11">
        <f>$O$28</f>
        <v>0</v>
      </c>
      <c r="P131" s="11">
        <f>$P$28</f>
        <v>0</v>
      </c>
      <c r="Q131" s="11">
        <f>$Q$28</f>
        <v>374.1</v>
      </c>
      <c r="R131" s="124" t="s">
        <v>124</v>
      </c>
      <c r="S131" s="11">
        <f>$S$28</f>
        <v>11620.7</v>
      </c>
      <c r="T131" s="11">
        <f>$T$28</f>
        <v>16606.12</v>
      </c>
      <c r="U131" s="11">
        <f>$U$28</f>
        <v>0</v>
      </c>
      <c r="V131" s="142">
        <f>$V$28</f>
        <v>28226.82</v>
      </c>
      <c r="W131" s="149">
        <f>$W$28</f>
        <v>5293.5</v>
      </c>
      <c r="X131" s="11">
        <f>$X$28</f>
        <v>10746.82</v>
      </c>
      <c r="Y131" s="11">
        <f>$Y$28</f>
        <v>0</v>
      </c>
      <c r="Z131" s="11">
        <f>$Z$28</f>
        <v>16040.32</v>
      </c>
      <c r="AA131" s="149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4" t="s">
        <v>125</v>
      </c>
      <c r="B132" s="11">
        <f>$B$77</f>
        <v>76346.49</v>
      </c>
      <c r="C132" s="11">
        <f>$C$77</f>
        <v>67078.97</v>
      </c>
      <c r="D132" s="11">
        <f>$D$77</f>
        <v>2338.23</v>
      </c>
      <c r="E132" s="142">
        <f>$E$77</f>
        <v>145763.69</v>
      </c>
      <c r="F132" s="149">
        <f>$F$77</f>
        <v>12</v>
      </c>
      <c r="G132" s="11">
        <f>$G$77</f>
        <v>0</v>
      </c>
      <c r="H132" s="11">
        <f>$H$77</f>
        <v>0</v>
      </c>
      <c r="I132" s="11">
        <f>$I$77</f>
        <v>12</v>
      </c>
      <c r="J132" s="149">
        <f>$J$77</f>
        <v>0</v>
      </c>
      <c r="K132" s="11">
        <f>$K$77</f>
        <v>0</v>
      </c>
      <c r="L132" s="11">
        <f>$L$77</f>
        <v>0</v>
      </c>
      <c r="M132" s="142">
        <f>$M$77</f>
        <v>0</v>
      </c>
      <c r="N132" s="11">
        <f>$N$77</f>
        <v>20.9</v>
      </c>
      <c r="O132" s="11">
        <f>$O$77</f>
        <v>0</v>
      </c>
      <c r="P132" s="11">
        <f>$P$77</f>
        <v>0</v>
      </c>
      <c r="Q132" s="11">
        <f>$Q$77</f>
        <v>20.9</v>
      </c>
      <c r="R132" s="124" t="s">
        <v>125</v>
      </c>
      <c r="S132" s="11">
        <f>$S$77</f>
        <v>4804.6</v>
      </c>
      <c r="T132" s="11">
        <f>$T$77</f>
        <v>2247.4</v>
      </c>
      <c r="U132" s="11">
        <f>$U$77</f>
        <v>936.96</v>
      </c>
      <c r="V132" s="142">
        <f>$V$77</f>
        <v>7988.96</v>
      </c>
      <c r="W132" s="149">
        <f>$W$77</f>
        <v>6892.3</v>
      </c>
      <c r="X132" s="11">
        <f>$X$77</f>
        <v>5411.8</v>
      </c>
      <c r="Y132" s="11">
        <f>$Y$77</f>
        <v>651.05</v>
      </c>
      <c r="Z132" s="11">
        <f>$Z$77</f>
        <v>12955.15</v>
      </c>
      <c r="AA132" s="149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2" customFormat="1" ht="12.75">
      <c r="A133" s="162" t="s">
        <v>103</v>
      </c>
      <c r="B133" s="163">
        <f aca="true" t="shared" si="10" ref="B133:Q133">B131+B132</f>
        <v>188363.29</v>
      </c>
      <c r="C133" s="163">
        <f t="shared" si="10"/>
        <v>185182.45</v>
      </c>
      <c r="D133" s="163">
        <f t="shared" si="10"/>
        <v>3015.91</v>
      </c>
      <c r="E133" s="163">
        <f t="shared" si="10"/>
        <v>376561.65</v>
      </c>
      <c r="F133" s="163">
        <f t="shared" si="10"/>
        <v>133</v>
      </c>
      <c r="G133" s="163">
        <f t="shared" si="10"/>
        <v>85.7</v>
      </c>
      <c r="H133" s="163">
        <f t="shared" si="10"/>
        <v>0</v>
      </c>
      <c r="I133" s="163">
        <f t="shared" si="10"/>
        <v>218.7</v>
      </c>
      <c r="J133" s="163">
        <f t="shared" si="10"/>
        <v>28.4</v>
      </c>
      <c r="K133" s="163">
        <f t="shared" si="10"/>
        <v>0</v>
      </c>
      <c r="L133" s="163">
        <f t="shared" si="10"/>
        <v>0</v>
      </c>
      <c r="M133" s="163">
        <f t="shared" si="10"/>
        <v>28.4</v>
      </c>
      <c r="N133" s="163">
        <f t="shared" si="10"/>
        <v>395</v>
      </c>
      <c r="O133" s="163">
        <f t="shared" si="10"/>
        <v>0</v>
      </c>
      <c r="P133" s="163">
        <f t="shared" si="10"/>
        <v>0</v>
      </c>
      <c r="Q133" s="163">
        <f t="shared" si="10"/>
        <v>395</v>
      </c>
      <c r="R133" s="162" t="s">
        <v>103</v>
      </c>
      <c r="S133" s="163">
        <f aca="true" t="shared" si="11" ref="S133:AD133">S131+S132</f>
        <v>16425.300000000003</v>
      </c>
      <c r="T133" s="163">
        <f t="shared" si="11"/>
        <v>18853.52</v>
      </c>
      <c r="U133" s="163">
        <f t="shared" si="11"/>
        <v>936.96</v>
      </c>
      <c r="V133" s="163">
        <f t="shared" si="11"/>
        <v>36215.78</v>
      </c>
      <c r="W133" s="163">
        <f t="shared" si="11"/>
        <v>12185.8</v>
      </c>
      <c r="X133" s="163">
        <f t="shared" si="11"/>
        <v>16158.619999999999</v>
      </c>
      <c r="Y133" s="163">
        <f t="shared" si="11"/>
        <v>651.05</v>
      </c>
      <c r="Z133" s="163">
        <f t="shared" si="11"/>
        <v>28995.47</v>
      </c>
      <c r="AA133" s="163">
        <f t="shared" si="11"/>
        <v>0</v>
      </c>
      <c r="AB133" s="163">
        <f t="shared" si="11"/>
        <v>0</v>
      </c>
      <c r="AC133" s="163">
        <f t="shared" si="11"/>
        <v>0</v>
      </c>
      <c r="AD133" s="163">
        <f t="shared" si="11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49"/>
      <c r="G134" s="11"/>
      <c r="H134" s="11"/>
      <c r="I134" s="11"/>
      <c r="J134" s="149"/>
      <c r="K134" s="11"/>
      <c r="L134" s="11"/>
      <c r="M134" s="142"/>
      <c r="N134" s="11"/>
      <c r="O134" s="11"/>
      <c r="P134" s="11"/>
      <c r="Q134" s="11"/>
      <c r="R134" s="126" t="s">
        <v>126</v>
      </c>
      <c r="S134" s="11"/>
      <c r="T134" s="11"/>
      <c r="U134" s="11"/>
      <c r="V134" s="142"/>
      <c r="W134" s="149"/>
      <c r="X134" s="11"/>
      <c r="Y134" s="11"/>
      <c r="Z134" s="11"/>
      <c r="AA134" s="149"/>
      <c r="AB134" s="11"/>
      <c r="AC134" s="11"/>
      <c r="AD134" s="11"/>
    </row>
    <row r="135" spans="1:30" s="27" customFormat="1" ht="12.75">
      <c r="A135" s="124" t="s">
        <v>127</v>
      </c>
      <c r="B135" s="11">
        <f>$B$19</f>
        <v>84507.75099999997</v>
      </c>
      <c r="C135" s="11">
        <f>$C$19</f>
        <v>52043.57700000003</v>
      </c>
      <c r="D135" s="11">
        <f>$D$19</f>
        <v>747.16</v>
      </c>
      <c r="E135" s="142">
        <f>$E$19</f>
        <v>137298.4879999999</v>
      </c>
      <c r="F135" s="149">
        <f>$F$19</f>
        <v>15706.270999999997</v>
      </c>
      <c r="G135" s="11">
        <f>$G$19</f>
        <v>13507.671999999997</v>
      </c>
      <c r="H135" s="11">
        <f>$H$19</f>
        <v>0</v>
      </c>
      <c r="I135" s="11">
        <f>$I$19</f>
        <v>29213.942999999996</v>
      </c>
      <c r="J135" s="149">
        <f>$J$19</f>
        <v>0</v>
      </c>
      <c r="K135" s="11">
        <f>$K$19</f>
        <v>0</v>
      </c>
      <c r="L135" s="11">
        <f>$L$19</f>
        <v>0</v>
      </c>
      <c r="M135" s="142">
        <f>$M$19</f>
        <v>0</v>
      </c>
      <c r="N135" s="11">
        <f>$N$19</f>
        <v>96.14</v>
      </c>
      <c r="O135" s="11">
        <f>$O$19</f>
        <v>100.4</v>
      </c>
      <c r="P135" s="11">
        <f>$P$19</f>
        <v>0</v>
      </c>
      <c r="Q135" s="11">
        <f>$Q$19</f>
        <v>196.54</v>
      </c>
      <c r="R135" s="124" t="s">
        <v>127</v>
      </c>
      <c r="S135" s="11">
        <f>$S$19</f>
        <v>3924.86</v>
      </c>
      <c r="T135" s="11">
        <f>$T$19</f>
        <v>2732.5930000000003</v>
      </c>
      <c r="U135" s="11">
        <f>$U$19</f>
        <v>0</v>
      </c>
      <c r="V135" s="142">
        <f>$V$19</f>
        <v>6657.4529999999995</v>
      </c>
      <c r="W135" s="149">
        <f>$W$19</f>
        <v>519.88</v>
      </c>
      <c r="X135" s="11">
        <f>$X$19</f>
        <v>528.596</v>
      </c>
      <c r="Y135" s="11">
        <f>$Y$19</f>
        <v>15.76</v>
      </c>
      <c r="Z135" s="11">
        <f>$Z$19</f>
        <v>1064.236</v>
      </c>
      <c r="AA135" s="149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4" t="s">
        <v>128</v>
      </c>
      <c r="B136" s="11">
        <f>$B$29</f>
        <v>191760.53099999996</v>
      </c>
      <c r="C136" s="11">
        <f>$C$29</f>
        <v>86924.65900000003</v>
      </c>
      <c r="D136" s="11">
        <f>$D$29</f>
        <v>178.3</v>
      </c>
      <c r="E136" s="142">
        <f>$E$29</f>
        <v>278863.49</v>
      </c>
      <c r="F136" s="149">
        <f>$F$29</f>
        <v>1674.23</v>
      </c>
      <c r="G136" s="11">
        <f>$G$29</f>
        <v>895.53</v>
      </c>
      <c r="H136" s="11">
        <f>$H$29</f>
        <v>0</v>
      </c>
      <c r="I136" s="11">
        <f>$I$29</f>
        <v>2569.76</v>
      </c>
      <c r="J136" s="149">
        <f>$J$29</f>
        <v>0</v>
      </c>
      <c r="K136" s="11">
        <f>$K$29</f>
        <v>0</v>
      </c>
      <c r="L136" s="11">
        <f>$L$29</f>
        <v>0</v>
      </c>
      <c r="M136" s="142">
        <f>$M$29</f>
        <v>0</v>
      </c>
      <c r="N136" s="11">
        <f>$N$29</f>
        <v>210.6</v>
      </c>
      <c r="O136" s="11">
        <f>$O$29</f>
        <v>145.82</v>
      </c>
      <c r="P136" s="11">
        <f>$P$29</f>
        <v>650.5</v>
      </c>
      <c r="Q136" s="11">
        <f>$Q$29</f>
        <v>1006.92</v>
      </c>
      <c r="R136" s="124" t="s">
        <v>128</v>
      </c>
      <c r="S136" s="11">
        <f>$S$29</f>
        <v>27112.07</v>
      </c>
      <c r="T136" s="11">
        <f>$T$29</f>
        <v>11693.794</v>
      </c>
      <c r="U136" s="11">
        <f>$U$29</f>
        <v>124.48</v>
      </c>
      <c r="V136" s="142">
        <f>$V$29</f>
        <v>38930.344</v>
      </c>
      <c r="W136" s="149">
        <f>$W$29</f>
        <v>895.69</v>
      </c>
      <c r="X136" s="11">
        <f>$X$29</f>
        <v>446.15</v>
      </c>
      <c r="Y136" s="11">
        <f>$Y$29</f>
        <v>0</v>
      </c>
      <c r="Z136" s="11">
        <f>$Z$29</f>
        <v>1341.84</v>
      </c>
      <c r="AA136" s="149">
        <f>$AA$29</f>
        <v>0</v>
      </c>
      <c r="AB136" s="11">
        <f>$AB$29</f>
        <v>0</v>
      </c>
      <c r="AC136" s="11">
        <f>$AC$29</f>
        <v>132.96</v>
      </c>
      <c r="AD136" s="11">
        <f>$AD$29</f>
        <v>132.96</v>
      </c>
    </row>
    <row r="137" spans="1:30" s="27" customFormat="1" ht="12.75">
      <c r="A137" s="124" t="s">
        <v>129</v>
      </c>
      <c r="B137" s="11">
        <f>$B$37</f>
        <v>46347.969000000005</v>
      </c>
      <c r="C137" s="11">
        <f>$C$37</f>
        <v>84847.62599999997</v>
      </c>
      <c r="D137" s="11">
        <f>$D$37</f>
        <v>42.12</v>
      </c>
      <c r="E137" s="142">
        <f>$E$37</f>
        <v>131237.71499999997</v>
      </c>
      <c r="F137" s="149">
        <f>$F$37</f>
        <v>8927.8</v>
      </c>
      <c r="G137" s="11">
        <f>$G$37</f>
        <v>24652.618000000002</v>
      </c>
      <c r="H137" s="11">
        <f>$H$37</f>
        <v>0</v>
      </c>
      <c r="I137" s="11">
        <f>$I$37</f>
        <v>33580.41800000001</v>
      </c>
      <c r="J137" s="149">
        <f>$J$37</f>
        <v>0</v>
      </c>
      <c r="K137" s="11">
        <f>$K$37</f>
        <v>0</v>
      </c>
      <c r="L137" s="11">
        <f>$L$37</f>
        <v>0</v>
      </c>
      <c r="M137" s="142">
        <f>$M$37</f>
        <v>0</v>
      </c>
      <c r="N137" s="11">
        <f>$N$37</f>
        <v>0</v>
      </c>
      <c r="O137" s="11">
        <f>$O$37</f>
        <v>677.19</v>
      </c>
      <c r="P137" s="11">
        <f>$P$37</f>
        <v>0</v>
      </c>
      <c r="Q137" s="11">
        <f>$Q$37</f>
        <v>677.19</v>
      </c>
      <c r="R137" s="124" t="s">
        <v>129</v>
      </c>
      <c r="S137" s="11">
        <f>$S$37</f>
        <v>2902.4</v>
      </c>
      <c r="T137" s="11">
        <f>$T$37</f>
        <v>5950.05</v>
      </c>
      <c r="U137" s="11">
        <f>$U$37</f>
        <v>0</v>
      </c>
      <c r="V137" s="142">
        <f>$V$37</f>
        <v>8852.45</v>
      </c>
      <c r="W137" s="149">
        <f>$W$37</f>
        <v>141.5</v>
      </c>
      <c r="X137" s="11">
        <f>$X$37</f>
        <v>261.74</v>
      </c>
      <c r="Y137" s="11">
        <f>$Y$37</f>
        <v>0</v>
      </c>
      <c r="Z137" s="11">
        <f>$Z$37</f>
        <v>403.24</v>
      </c>
      <c r="AA137" s="149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4" t="s">
        <v>130</v>
      </c>
      <c r="B138" s="11">
        <f>$B$38</f>
        <v>52732.64</v>
      </c>
      <c r="C138" s="11">
        <f>$C$38</f>
        <v>46583.74199999997</v>
      </c>
      <c r="D138" s="11">
        <f>$D$38</f>
        <v>0</v>
      </c>
      <c r="E138" s="142">
        <f>$E$38</f>
        <v>99316.38200000004</v>
      </c>
      <c r="F138" s="149">
        <f>$F$38</f>
        <v>39334.4</v>
      </c>
      <c r="G138" s="11">
        <f>$G$38</f>
        <v>38208.94099999999</v>
      </c>
      <c r="H138" s="11">
        <f>$H$38</f>
        <v>0</v>
      </c>
      <c r="I138" s="11">
        <f>$I$38</f>
        <v>77543.34099999999</v>
      </c>
      <c r="J138" s="149">
        <f>$J$38</f>
        <v>0</v>
      </c>
      <c r="K138" s="11">
        <f>$K$38</f>
        <v>14.41</v>
      </c>
      <c r="L138" s="11">
        <f>$L$38</f>
        <v>0</v>
      </c>
      <c r="M138" s="142">
        <f>$M$38</f>
        <v>14.41</v>
      </c>
      <c r="N138" s="11">
        <f>$N$38</f>
        <v>18.7</v>
      </c>
      <c r="O138" s="11">
        <f>$O$38</f>
        <v>1420.3</v>
      </c>
      <c r="P138" s="11">
        <f>$P$38</f>
        <v>30.8</v>
      </c>
      <c r="Q138" s="11">
        <f>$Q$38</f>
        <v>1469.8</v>
      </c>
      <c r="R138" s="124" t="s">
        <v>130</v>
      </c>
      <c r="S138" s="11">
        <f>$S$38</f>
        <v>2063.31</v>
      </c>
      <c r="T138" s="11">
        <f>$T$38</f>
        <v>4434.765</v>
      </c>
      <c r="U138" s="11">
        <f>$U$38</f>
        <v>174.1</v>
      </c>
      <c r="V138" s="142">
        <f>$V$38</f>
        <v>6672.175</v>
      </c>
      <c r="W138" s="149">
        <f>$W$38</f>
        <v>106.09</v>
      </c>
      <c r="X138" s="11">
        <f>$X$38</f>
        <v>67.83</v>
      </c>
      <c r="Y138" s="11">
        <f>$Y$38</f>
        <v>0</v>
      </c>
      <c r="Z138" s="11">
        <f>$Z$38</f>
        <v>173.92</v>
      </c>
      <c r="AA138" s="149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4" t="s">
        <v>131</v>
      </c>
      <c r="B139" s="11">
        <f>$B$42</f>
        <v>72860.70300000001</v>
      </c>
      <c r="C139" s="11">
        <f>$C$42</f>
        <v>52096.83399999998</v>
      </c>
      <c r="D139" s="11">
        <f>$D$42</f>
        <v>1055.42</v>
      </c>
      <c r="E139" s="142">
        <f>$E$42</f>
        <v>126012.95700000004</v>
      </c>
      <c r="F139" s="149">
        <f>$F$42</f>
        <v>14243.53</v>
      </c>
      <c r="G139" s="11">
        <f>$G$42</f>
        <v>10213.985999999999</v>
      </c>
      <c r="H139" s="11">
        <f>$H$42</f>
        <v>1048.56</v>
      </c>
      <c r="I139" s="11">
        <f>$I$42</f>
        <v>25506.076000000005</v>
      </c>
      <c r="J139" s="149">
        <f>$J$42</f>
        <v>0</v>
      </c>
      <c r="K139" s="11">
        <f>$K$42</f>
        <v>0</v>
      </c>
      <c r="L139" s="11">
        <f>$L$42</f>
        <v>147.37</v>
      </c>
      <c r="M139" s="142">
        <f>$M$42</f>
        <v>147.37</v>
      </c>
      <c r="N139" s="11">
        <f>$N$42</f>
        <v>2.9</v>
      </c>
      <c r="O139" s="11">
        <f>$O$42</f>
        <v>20.4</v>
      </c>
      <c r="P139" s="11">
        <f>$P$42</f>
        <v>17.5</v>
      </c>
      <c r="Q139" s="11">
        <f>$Q$42</f>
        <v>40.8</v>
      </c>
      <c r="R139" s="124" t="s">
        <v>131</v>
      </c>
      <c r="S139" s="11">
        <f>$S$42</f>
        <v>6809.26</v>
      </c>
      <c r="T139" s="11">
        <f>$T$42</f>
        <v>3030.8680000000013</v>
      </c>
      <c r="U139" s="11">
        <f>$U$42</f>
        <v>1552.02</v>
      </c>
      <c r="V139" s="142">
        <f>$V$42</f>
        <v>11392.148000000001</v>
      </c>
      <c r="W139" s="149">
        <f>$W$42</f>
        <v>0</v>
      </c>
      <c r="X139" s="11">
        <f>$X$42</f>
        <v>68.5</v>
      </c>
      <c r="Y139" s="11">
        <f>$Y$42</f>
        <v>1789.38</v>
      </c>
      <c r="Z139" s="11">
        <f>$Z$42</f>
        <v>1857.88</v>
      </c>
      <c r="AA139" s="149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4" t="s">
        <v>132</v>
      </c>
      <c r="B140" s="11">
        <f>$B$46</f>
        <v>68612.11800000002</v>
      </c>
      <c r="C140" s="11">
        <f>$C$46</f>
        <v>44855.712</v>
      </c>
      <c r="D140" s="11">
        <f>$D$46</f>
        <v>0</v>
      </c>
      <c r="E140" s="142">
        <f>$E$46</f>
        <v>113467.83</v>
      </c>
      <c r="F140" s="149">
        <f>$F$46</f>
        <v>11866.021000000002</v>
      </c>
      <c r="G140" s="11">
        <f>$G$46</f>
        <v>8177.122000000001</v>
      </c>
      <c r="H140" s="11">
        <f>$H$46</f>
        <v>0</v>
      </c>
      <c r="I140" s="11">
        <f>$I$46</f>
        <v>20043.143000000007</v>
      </c>
      <c r="J140" s="149">
        <f>$J$46</f>
        <v>0</v>
      </c>
      <c r="K140" s="11">
        <f>$K$46</f>
        <v>247.448</v>
      </c>
      <c r="L140" s="11">
        <f>$L$46</f>
        <v>0</v>
      </c>
      <c r="M140" s="142">
        <f>$M$46</f>
        <v>247.448</v>
      </c>
      <c r="N140" s="11">
        <f>$N$46</f>
        <v>494.6770000000001</v>
      </c>
      <c r="O140" s="11">
        <f>$O$46</f>
        <v>81.17</v>
      </c>
      <c r="P140" s="11">
        <f>$P$46</f>
        <v>32.55</v>
      </c>
      <c r="Q140" s="11">
        <f>$Q$46</f>
        <v>608.397</v>
      </c>
      <c r="R140" s="124" t="s">
        <v>132</v>
      </c>
      <c r="S140" s="11">
        <f>$S$46</f>
        <v>8045.05</v>
      </c>
      <c r="T140" s="11">
        <f>$T$46</f>
        <v>4496.78</v>
      </c>
      <c r="U140" s="11">
        <f>$U$46</f>
        <v>0</v>
      </c>
      <c r="V140" s="142">
        <f>$V$46</f>
        <v>12541.83</v>
      </c>
      <c r="W140" s="149">
        <f>$W$46</f>
        <v>94.851</v>
      </c>
      <c r="X140" s="11">
        <f>$X$46</f>
        <v>450.241</v>
      </c>
      <c r="Y140" s="11">
        <f>$Y$46</f>
        <v>15.9</v>
      </c>
      <c r="Z140" s="11">
        <f>$Z$46</f>
        <v>560.9920000000001</v>
      </c>
      <c r="AA140" s="149">
        <f>$AA$46</f>
        <v>0</v>
      </c>
      <c r="AB140" s="11">
        <f>$AB$46</f>
        <v>21.04</v>
      </c>
      <c r="AC140" s="11">
        <f>$AC$46</f>
        <v>0</v>
      </c>
      <c r="AD140" s="11">
        <f>$AD$46</f>
        <v>21.04</v>
      </c>
    </row>
    <row r="141" spans="1:30" s="72" customFormat="1" ht="12.75">
      <c r="A141" s="162" t="s">
        <v>103</v>
      </c>
      <c r="B141" s="163">
        <f aca="true" t="shared" si="12" ref="B141:Q141">B135+B136+B137+B138+B139+B140</f>
        <v>516821.71199999994</v>
      </c>
      <c r="C141" s="163">
        <f t="shared" si="12"/>
        <v>367352.14999999997</v>
      </c>
      <c r="D141" s="163">
        <f t="shared" si="12"/>
        <v>2023</v>
      </c>
      <c r="E141" s="163">
        <f t="shared" si="12"/>
        <v>886196.862</v>
      </c>
      <c r="F141" s="163">
        <f t="shared" si="12"/>
        <v>91752.25200000001</v>
      </c>
      <c r="G141" s="163">
        <f t="shared" si="12"/>
        <v>95655.869</v>
      </c>
      <c r="H141" s="163">
        <f t="shared" si="12"/>
        <v>1048.56</v>
      </c>
      <c r="I141" s="163">
        <f t="shared" si="12"/>
        <v>188456.681</v>
      </c>
      <c r="J141" s="163">
        <f t="shared" si="12"/>
        <v>0</v>
      </c>
      <c r="K141" s="163">
        <f t="shared" si="12"/>
        <v>261.858</v>
      </c>
      <c r="L141" s="163">
        <f t="shared" si="12"/>
        <v>147.37</v>
      </c>
      <c r="M141" s="163">
        <f t="shared" si="12"/>
        <v>409.228</v>
      </c>
      <c r="N141" s="163">
        <f t="shared" si="12"/>
        <v>823.017</v>
      </c>
      <c r="O141" s="163">
        <f t="shared" si="12"/>
        <v>2445.28</v>
      </c>
      <c r="P141" s="163">
        <f t="shared" si="12"/>
        <v>731.3499999999999</v>
      </c>
      <c r="Q141" s="163">
        <f t="shared" si="12"/>
        <v>3999.647</v>
      </c>
      <c r="R141" s="162" t="s">
        <v>103</v>
      </c>
      <c r="S141" s="163">
        <f aca="true" t="shared" si="13" ref="S141:AD141">S135+S136+S137+S138+S139+S140</f>
        <v>50856.950000000004</v>
      </c>
      <c r="T141" s="163">
        <f t="shared" si="13"/>
        <v>32338.850000000002</v>
      </c>
      <c r="U141" s="163">
        <f t="shared" si="13"/>
        <v>1850.6</v>
      </c>
      <c r="V141" s="163">
        <f t="shared" si="13"/>
        <v>85046.40000000001</v>
      </c>
      <c r="W141" s="163">
        <f t="shared" si="13"/>
        <v>1758.011</v>
      </c>
      <c r="X141" s="163">
        <f t="shared" si="13"/>
        <v>1823.0569999999998</v>
      </c>
      <c r="Y141" s="163">
        <f t="shared" si="13"/>
        <v>1821.0400000000002</v>
      </c>
      <c r="Z141" s="163">
        <f t="shared" si="13"/>
        <v>5402.108</v>
      </c>
      <c r="AA141" s="163">
        <f t="shared" si="13"/>
        <v>0</v>
      </c>
      <c r="AB141" s="163">
        <f t="shared" si="13"/>
        <v>21.04</v>
      </c>
      <c r="AC141" s="163">
        <f t="shared" si="13"/>
        <v>132.96</v>
      </c>
      <c r="AD141" s="163">
        <f t="shared" si="13"/>
        <v>154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49"/>
      <c r="G142" s="11"/>
      <c r="H142" s="11"/>
      <c r="I142" s="11"/>
      <c r="J142" s="149"/>
      <c r="K142" s="11"/>
      <c r="L142" s="11"/>
      <c r="M142" s="142"/>
      <c r="N142" s="11"/>
      <c r="O142" s="11"/>
      <c r="P142" s="11"/>
      <c r="Q142" s="11"/>
      <c r="R142" s="126" t="s">
        <v>133</v>
      </c>
      <c r="S142" s="11"/>
      <c r="T142" s="11"/>
      <c r="U142" s="11"/>
      <c r="V142" s="142"/>
      <c r="W142" s="149"/>
      <c r="X142" s="11"/>
      <c r="Y142" s="11"/>
      <c r="Z142" s="11"/>
      <c r="AA142" s="149"/>
      <c r="AB142" s="11"/>
      <c r="AC142" s="11"/>
      <c r="AD142" s="11"/>
    </row>
    <row r="143" spans="1:30" s="27" customFormat="1" ht="12.75">
      <c r="A143" s="124" t="s">
        <v>134</v>
      </c>
      <c r="B143" s="11">
        <f>$B$15</f>
        <v>54884.3</v>
      </c>
      <c r="C143" s="11">
        <f>$C$15</f>
        <v>14051</v>
      </c>
      <c r="D143" s="11">
        <f>$D$15</f>
        <v>128.9</v>
      </c>
      <c r="E143" s="142">
        <f>$E$15</f>
        <v>69064.2</v>
      </c>
      <c r="F143" s="149">
        <f>$F$15</f>
        <v>366.8</v>
      </c>
      <c r="G143" s="11">
        <f>$G$15</f>
        <v>188.8</v>
      </c>
      <c r="H143" s="11">
        <f>$H$15</f>
        <v>0</v>
      </c>
      <c r="I143" s="11">
        <f>$I$15</f>
        <v>555.6</v>
      </c>
      <c r="J143" s="149">
        <f>$J$15</f>
        <v>0</v>
      </c>
      <c r="K143" s="11">
        <f>$K$15</f>
        <v>0</v>
      </c>
      <c r="L143" s="11">
        <f>$L$15</f>
        <v>0</v>
      </c>
      <c r="M143" s="142">
        <f>$M$15</f>
        <v>0</v>
      </c>
      <c r="N143" s="11">
        <f>$N$15</f>
        <v>0</v>
      </c>
      <c r="O143" s="11">
        <f>$O$15</f>
        <v>0</v>
      </c>
      <c r="P143" s="11">
        <f>$P$15</f>
        <v>0</v>
      </c>
      <c r="Q143" s="11">
        <f>$Q$15</f>
        <v>0</v>
      </c>
      <c r="R143" s="124" t="s">
        <v>134</v>
      </c>
      <c r="S143" s="11">
        <f>$S$15</f>
        <v>9238.7</v>
      </c>
      <c r="T143" s="11">
        <f>$T$15</f>
        <v>1907.6</v>
      </c>
      <c r="U143" s="11">
        <f>$U$15</f>
        <v>64.4</v>
      </c>
      <c r="V143" s="142">
        <f>$V$15</f>
        <v>11210.7</v>
      </c>
      <c r="W143" s="149">
        <f>$W$15</f>
        <v>12308.1</v>
      </c>
      <c r="X143" s="11">
        <f>$X$15</f>
        <v>1041.2</v>
      </c>
      <c r="Y143" s="11">
        <f>$Y$15</f>
        <v>0</v>
      </c>
      <c r="Z143" s="11">
        <f>$Z$15</f>
        <v>13349.3</v>
      </c>
      <c r="AA143" s="149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4" t="s">
        <v>135</v>
      </c>
      <c r="B144" s="11">
        <f>$B$51</f>
        <v>3048</v>
      </c>
      <c r="C144" s="11">
        <f>$C$51</f>
        <v>2564.24</v>
      </c>
      <c r="D144" s="11">
        <f>$D$51</f>
        <v>400.003</v>
      </c>
      <c r="E144" s="142">
        <f>$E$51</f>
        <v>6012.243000000001</v>
      </c>
      <c r="F144" s="149">
        <f>$F$51</f>
        <v>0</v>
      </c>
      <c r="G144" s="11">
        <f>$G$51</f>
        <v>0</v>
      </c>
      <c r="H144" s="11">
        <f>$H$51</f>
        <v>0</v>
      </c>
      <c r="I144" s="11">
        <f>$I$51</f>
        <v>0</v>
      </c>
      <c r="J144" s="149">
        <f>$J$51</f>
        <v>0</v>
      </c>
      <c r="K144" s="11">
        <f>$K$51</f>
        <v>0</v>
      </c>
      <c r="L144" s="11">
        <f>$L$51</f>
        <v>0</v>
      </c>
      <c r="M144" s="142">
        <f>$M$51</f>
        <v>0</v>
      </c>
      <c r="N144" s="11">
        <f>$N$51</f>
        <v>0</v>
      </c>
      <c r="O144" s="11">
        <f>$O$51</f>
        <v>0</v>
      </c>
      <c r="P144" s="11">
        <f>$P$51</f>
        <v>0</v>
      </c>
      <c r="Q144" s="11">
        <f>$Q$51</f>
        <v>0</v>
      </c>
      <c r="R144" s="124" t="s">
        <v>135</v>
      </c>
      <c r="S144" s="11">
        <f>$S$51</f>
        <v>160.3</v>
      </c>
      <c r="T144" s="11">
        <f>$T$51</f>
        <v>285.6</v>
      </c>
      <c r="U144" s="11">
        <f>$U$51</f>
        <v>0</v>
      </c>
      <c r="V144" s="142">
        <f>$V$51</f>
        <v>445.9</v>
      </c>
      <c r="W144" s="149">
        <f>$W$51</f>
        <v>19.3</v>
      </c>
      <c r="X144" s="11">
        <f>$X$51</f>
        <v>54.8</v>
      </c>
      <c r="Y144" s="11">
        <f>$Y$51</f>
        <v>0</v>
      </c>
      <c r="Z144" s="11">
        <f>$Z$51</f>
        <v>74.1</v>
      </c>
      <c r="AA144" s="149">
        <f>$AA$51</f>
        <v>0</v>
      </c>
      <c r="AB144" s="11">
        <f>$AB$51</f>
        <v>0</v>
      </c>
      <c r="AC144" s="11">
        <f>$AC$51</f>
        <v>0</v>
      </c>
      <c r="AD144" s="11">
        <f>$AD$51</f>
        <v>0</v>
      </c>
    </row>
    <row r="145" spans="1:30" s="27" customFormat="1" ht="12.75">
      <c r="A145" s="124" t="s">
        <v>136</v>
      </c>
      <c r="B145" s="11">
        <f>$B$62</f>
        <v>43786.6</v>
      </c>
      <c r="C145" s="11">
        <f>$C$62</f>
        <v>22281.67</v>
      </c>
      <c r="D145" s="11">
        <f>$D$62</f>
        <v>4255.99</v>
      </c>
      <c r="E145" s="142">
        <f>$E$62</f>
        <v>70324.26</v>
      </c>
      <c r="F145" s="149">
        <f>$F$62</f>
        <v>1657.82</v>
      </c>
      <c r="G145" s="11">
        <f>$G$62</f>
        <v>973.4</v>
      </c>
      <c r="H145" s="11">
        <f>$H$62</f>
        <v>0</v>
      </c>
      <c r="I145" s="11">
        <f>$I$62</f>
        <v>2631.22</v>
      </c>
      <c r="J145" s="149">
        <f>$J$62</f>
        <v>0</v>
      </c>
      <c r="K145" s="11">
        <f>$K$62</f>
        <v>0</v>
      </c>
      <c r="L145" s="11">
        <f>$L$62</f>
        <v>0</v>
      </c>
      <c r="M145" s="142">
        <f>$M$62</f>
        <v>0</v>
      </c>
      <c r="N145" s="11">
        <f>$N$62</f>
        <v>18.6</v>
      </c>
      <c r="O145" s="11">
        <f>$O$62</f>
        <v>0</v>
      </c>
      <c r="P145" s="11">
        <f>$P$62</f>
        <v>0</v>
      </c>
      <c r="Q145" s="11">
        <f>$Q$62</f>
        <v>18.6</v>
      </c>
      <c r="R145" s="124" t="s">
        <v>136</v>
      </c>
      <c r="S145" s="11">
        <f>$S$62</f>
        <v>5525.91</v>
      </c>
      <c r="T145" s="11">
        <f>$T$62</f>
        <v>3172.2</v>
      </c>
      <c r="U145" s="11">
        <f>$U$62</f>
        <v>236.25</v>
      </c>
      <c r="V145" s="142">
        <f>$V$62</f>
        <v>8934.36</v>
      </c>
      <c r="W145" s="149">
        <f>$W$62</f>
        <v>269.2</v>
      </c>
      <c r="X145" s="11">
        <f>$X$62</f>
        <v>218.8</v>
      </c>
      <c r="Y145" s="11">
        <f>$Y$62</f>
        <v>58.79</v>
      </c>
      <c r="Z145" s="11">
        <f>$Z$62</f>
        <v>546.79</v>
      </c>
      <c r="AA145" s="149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2" customFormat="1" ht="12.75">
      <c r="A146" s="162" t="s">
        <v>103</v>
      </c>
      <c r="B146" s="163">
        <f aca="true" t="shared" si="14" ref="B146:Q146">B143+B144+B145</f>
        <v>101718.9</v>
      </c>
      <c r="C146" s="163">
        <f t="shared" si="14"/>
        <v>38896.909999999996</v>
      </c>
      <c r="D146" s="163">
        <f t="shared" si="14"/>
        <v>4784.893</v>
      </c>
      <c r="E146" s="163">
        <f t="shared" si="14"/>
        <v>145400.70299999998</v>
      </c>
      <c r="F146" s="163">
        <f t="shared" si="14"/>
        <v>2024.62</v>
      </c>
      <c r="G146" s="163">
        <f t="shared" si="14"/>
        <v>1162.2</v>
      </c>
      <c r="H146" s="163">
        <f t="shared" si="14"/>
        <v>0</v>
      </c>
      <c r="I146" s="163">
        <f t="shared" si="14"/>
        <v>3186.8199999999997</v>
      </c>
      <c r="J146" s="163">
        <f t="shared" si="14"/>
        <v>0</v>
      </c>
      <c r="K146" s="163">
        <f t="shared" si="14"/>
        <v>0</v>
      </c>
      <c r="L146" s="163">
        <f t="shared" si="14"/>
        <v>0</v>
      </c>
      <c r="M146" s="163">
        <f t="shared" si="14"/>
        <v>0</v>
      </c>
      <c r="N146" s="163">
        <f t="shared" si="14"/>
        <v>18.6</v>
      </c>
      <c r="O146" s="163">
        <f t="shared" si="14"/>
        <v>0</v>
      </c>
      <c r="P146" s="163">
        <f t="shared" si="14"/>
        <v>0</v>
      </c>
      <c r="Q146" s="163">
        <f t="shared" si="14"/>
        <v>18.6</v>
      </c>
      <c r="R146" s="162" t="s">
        <v>103</v>
      </c>
      <c r="S146" s="163">
        <f aca="true" t="shared" si="15" ref="S146:AD146">S143+S144+S145</f>
        <v>14924.91</v>
      </c>
      <c r="T146" s="163">
        <f t="shared" si="15"/>
        <v>5365.4</v>
      </c>
      <c r="U146" s="163">
        <f t="shared" si="15"/>
        <v>300.65</v>
      </c>
      <c r="V146" s="163">
        <f t="shared" si="15"/>
        <v>20590.96</v>
      </c>
      <c r="W146" s="163">
        <f t="shared" si="15"/>
        <v>12596.6</v>
      </c>
      <c r="X146" s="163">
        <f t="shared" si="15"/>
        <v>1314.8</v>
      </c>
      <c r="Y146" s="163">
        <f t="shared" si="15"/>
        <v>58.79</v>
      </c>
      <c r="Z146" s="163">
        <f t="shared" si="15"/>
        <v>13970.189999999999</v>
      </c>
      <c r="AA146" s="163">
        <f t="shared" si="15"/>
        <v>0</v>
      </c>
      <c r="AB146" s="163">
        <f t="shared" si="15"/>
        <v>0</v>
      </c>
      <c r="AC146" s="163">
        <f t="shared" si="15"/>
        <v>0</v>
      </c>
      <c r="AD146" s="163">
        <f t="shared" si="15"/>
        <v>0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49"/>
      <c r="G147" s="11"/>
      <c r="H147" s="11"/>
      <c r="I147" s="11"/>
      <c r="J147" s="149"/>
      <c r="K147" s="11"/>
      <c r="L147" s="11"/>
      <c r="M147" s="142"/>
      <c r="N147" s="11"/>
      <c r="O147" s="11"/>
      <c r="P147" s="11"/>
      <c r="Q147" s="11"/>
      <c r="R147" s="126" t="s">
        <v>137</v>
      </c>
      <c r="S147" s="11"/>
      <c r="T147" s="11"/>
      <c r="U147" s="11"/>
      <c r="V147" s="142"/>
      <c r="W147" s="149"/>
      <c r="X147" s="11"/>
      <c r="Y147" s="11"/>
      <c r="Z147" s="11"/>
      <c r="AA147" s="149"/>
      <c r="AB147" s="11"/>
      <c r="AC147" s="11"/>
      <c r="AD147" s="11"/>
    </row>
    <row r="148" spans="1:30" s="27" customFormat="1" ht="12.75">
      <c r="A148" s="124" t="s">
        <v>138</v>
      </c>
      <c r="B148" s="11">
        <f>$B$22</f>
        <v>136362.4</v>
      </c>
      <c r="C148" s="11">
        <f>$C$22</f>
        <v>62672.56</v>
      </c>
      <c r="D148" s="11">
        <f>$D$22</f>
        <v>1801.12</v>
      </c>
      <c r="E148" s="142">
        <f>$E$22</f>
        <v>200836.08</v>
      </c>
      <c r="F148" s="149">
        <f>$F$22</f>
        <v>16302.5</v>
      </c>
      <c r="G148" s="11">
        <f>$G$22</f>
        <v>7167.2</v>
      </c>
      <c r="H148" s="11">
        <f>$H$22</f>
        <v>250.2</v>
      </c>
      <c r="I148" s="11">
        <f>$I$22</f>
        <v>23719.9</v>
      </c>
      <c r="J148" s="149">
        <f>$J$22</f>
        <v>6091.1</v>
      </c>
      <c r="K148" s="11">
        <f>$K$22</f>
        <v>2755.2</v>
      </c>
      <c r="L148" s="11">
        <f>$L$22</f>
        <v>193</v>
      </c>
      <c r="M148" s="142">
        <f>$M$22</f>
        <v>9039.3</v>
      </c>
      <c r="N148" s="11">
        <f>$N$22</f>
        <v>162.1</v>
      </c>
      <c r="O148" s="11">
        <f>$O$22</f>
        <v>0</v>
      </c>
      <c r="P148" s="11">
        <f>$P$22</f>
        <v>0</v>
      </c>
      <c r="Q148" s="11">
        <f>$Q$22</f>
        <v>162.1</v>
      </c>
      <c r="R148" s="124" t="s">
        <v>138</v>
      </c>
      <c r="S148" s="11">
        <f>$S$22</f>
        <v>5793.3</v>
      </c>
      <c r="T148" s="11">
        <f>$T$22</f>
        <v>2553.2</v>
      </c>
      <c r="U148" s="11">
        <f>$U$22</f>
        <v>39.4</v>
      </c>
      <c r="V148" s="142">
        <f>$V$22</f>
        <v>8385.9</v>
      </c>
      <c r="W148" s="149">
        <f>$W$22</f>
        <v>307.7</v>
      </c>
      <c r="X148" s="11">
        <f>$X$22</f>
        <v>228.9</v>
      </c>
      <c r="Y148" s="11">
        <f>$Y$22</f>
        <v>0</v>
      </c>
      <c r="Z148" s="11">
        <f>$Z$22</f>
        <v>536.6</v>
      </c>
      <c r="AA148" s="149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4" t="s">
        <v>139</v>
      </c>
      <c r="B149" s="11">
        <f>$B$59</f>
        <v>41035.08</v>
      </c>
      <c r="C149" s="11">
        <f>$C$59</f>
        <v>28331.34</v>
      </c>
      <c r="D149" s="11">
        <f>$D$59</f>
        <v>838.28</v>
      </c>
      <c r="E149" s="142">
        <f>$E$59</f>
        <v>70204.7</v>
      </c>
      <c r="F149" s="149">
        <f>$F$59</f>
        <v>5396.04</v>
      </c>
      <c r="G149" s="11">
        <f>$G$59</f>
        <v>4053.63</v>
      </c>
      <c r="H149" s="11">
        <f>$H$59</f>
        <v>0</v>
      </c>
      <c r="I149" s="11">
        <f>$I$59</f>
        <v>9449.67</v>
      </c>
      <c r="J149" s="149">
        <f>$J$59</f>
        <v>0</v>
      </c>
      <c r="K149" s="11">
        <f>$K$59</f>
        <v>0</v>
      </c>
      <c r="L149" s="11">
        <f>$L$59</f>
        <v>0</v>
      </c>
      <c r="M149" s="142">
        <f>$M$59</f>
        <v>0</v>
      </c>
      <c r="N149" s="11">
        <f>$N$59</f>
        <v>0</v>
      </c>
      <c r="O149" s="11">
        <f>$O$59</f>
        <v>0</v>
      </c>
      <c r="P149" s="11">
        <f>$P$59</f>
        <v>0</v>
      </c>
      <c r="Q149" s="11">
        <f>$Q$59</f>
        <v>0</v>
      </c>
      <c r="R149" s="124" t="s">
        <v>139</v>
      </c>
      <c r="S149" s="11">
        <f>$S$59</f>
        <v>1891.18</v>
      </c>
      <c r="T149" s="11">
        <f>$T$59</f>
        <v>444.6</v>
      </c>
      <c r="U149" s="11">
        <f>$U$59</f>
        <v>0</v>
      </c>
      <c r="V149" s="142">
        <f>$V$59</f>
        <v>2335.78</v>
      </c>
      <c r="W149" s="149">
        <f>$W$59</f>
        <v>39.95</v>
      </c>
      <c r="X149" s="11">
        <f>$X$59</f>
        <v>162.64</v>
      </c>
      <c r="Y149" s="11">
        <f>$Y$59</f>
        <v>0</v>
      </c>
      <c r="Z149" s="11">
        <f>$Z$59</f>
        <v>202.59</v>
      </c>
      <c r="AA149" s="149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4" t="s">
        <v>140</v>
      </c>
      <c r="B150" s="11">
        <f>$B$72</f>
        <v>36127.7</v>
      </c>
      <c r="C150" s="11">
        <f>$C$72</f>
        <v>1076.32</v>
      </c>
      <c r="D150" s="11">
        <f>$D$72</f>
        <v>2645.3</v>
      </c>
      <c r="E150" s="142">
        <f>$E$72</f>
        <v>39849.32</v>
      </c>
      <c r="F150" s="149">
        <f>$F$72</f>
        <v>11377.9</v>
      </c>
      <c r="G150" s="11">
        <f>$G$72</f>
        <v>199.2</v>
      </c>
      <c r="H150" s="11">
        <f>$H$72</f>
        <v>565</v>
      </c>
      <c r="I150" s="11">
        <f>$I$72</f>
        <v>12142.1</v>
      </c>
      <c r="J150" s="149">
        <f>$J$72</f>
        <v>7390.9</v>
      </c>
      <c r="K150" s="11">
        <f>$K$72</f>
        <v>0</v>
      </c>
      <c r="L150" s="11">
        <f>$L$72</f>
        <v>538.1</v>
      </c>
      <c r="M150" s="142">
        <f>$M$72</f>
        <v>7929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4" t="s">
        <v>140</v>
      </c>
      <c r="S150" s="11">
        <f>$S$72</f>
        <v>301.9</v>
      </c>
      <c r="T150" s="11">
        <f>$T$72</f>
        <v>65.5</v>
      </c>
      <c r="U150" s="11">
        <f>$U$72</f>
        <v>98</v>
      </c>
      <c r="V150" s="142">
        <f>$V$72</f>
        <v>465.4</v>
      </c>
      <c r="W150" s="149">
        <f>$W$72</f>
        <v>8.3</v>
      </c>
      <c r="X150" s="11">
        <f>$X$72</f>
        <v>0</v>
      </c>
      <c r="Y150" s="11">
        <f>$Y$72</f>
        <v>40.2</v>
      </c>
      <c r="Z150" s="11">
        <f>$Z$72</f>
        <v>48.5</v>
      </c>
      <c r="AA150" s="149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4" t="s">
        <v>141</v>
      </c>
      <c r="B151" s="11">
        <f>$B$90</f>
        <v>127759.497</v>
      </c>
      <c r="C151" s="11">
        <f>$C$90</f>
        <v>73716.60699999999</v>
      </c>
      <c r="D151" s="11">
        <f>$D$90</f>
        <v>0</v>
      </c>
      <c r="E151" s="142">
        <f>$E$90</f>
        <v>201476.10400000005</v>
      </c>
      <c r="F151" s="149">
        <f>$F$90</f>
        <v>15390.518000000002</v>
      </c>
      <c r="G151" s="11">
        <f>$G$90</f>
        <v>8879.303000000002</v>
      </c>
      <c r="H151" s="11">
        <f>$H$90</f>
        <v>0</v>
      </c>
      <c r="I151" s="11">
        <f>$I$90</f>
        <v>24269.821</v>
      </c>
      <c r="J151" s="149">
        <f>$J$90</f>
        <v>377</v>
      </c>
      <c r="K151" s="11">
        <f>$K$90</f>
        <v>0</v>
      </c>
      <c r="L151" s="11">
        <f>$L$90</f>
        <v>0</v>
      </c>
      <c r="M151" s="142">
        <f>$M$90</f>
        <v>377</v>
      </c>
      <c r="N151" s="11">
        <f>$N$90</f>
        <v>133.3</v>
      </c>
      <c r="O151" s="11">
        <f>$O$90</f>
        <v>0</v>
      </c>
      <c r="P151" s="11">
        <f>$P$90</f>
        <v>0</v>
      </c>
      <c r="Q151" s="11">
        <f>$Q$90</f>
        <v>133.3</v>
      </c>
      <c r="R151" s="124" t="s">
        <v>141</v>
      </c>
      <c r="S151" s="11">
        <f>$S$90</f>
        <v>13487.407999999998</v>
      </c>
      <c r="T151" s="11">
        <f>$T$90</f>
        <v>5508.474000000001</v>
      </c>
      <c r="U151" s="11">
        <f>$U$90</f>
        <v>536.26</v>
      </c>
      <c r="V151" s="142">
        <f>$V$90</f>
        <v>19532.14199999999</v>
      </c>
      <c r="W151" s="149">
        <f>$W$90</f>
        <v>1916.5379999999998</v>
      </c>
      <c r="X151" s="11">
        <f>$X$90</f>
        <v>417.92800000000005</v>
      </c>
      <c r="Y151" s="11">
        <f>$Y$90</f>
        <v>0</v>
      </c>
      <c r="Z151" s="11">
        <f>$Z$90</f>
        <v>2334.4660000000003</v>
      </c>
      <c r="AA151" s="149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2" customFormat="1" ht="12.75">
      <c r="A152" s="162" t="s">
        <v>103</v>
      </c>
      <c r="B152" s="163">
        <f aca="true" t="shared" si="16" ref="B152:Q152">B148+B149+B150+B151</f>
        <v>341284.677</v>
      </c>
      <c r="C152" s="163">
        <f t="shared" si="16"/>
        <v>165796.827</v>
      </c>
      <c r="D152" s="163">
        <f t="shared" si="16"/>
        <v>5284.7</v>
      </c>
      <c r="E152" s="163">
        <f t="shared" si="16"/>
        <v>512366.204</v>
      </c>
      <c r="F152" s="163">
        <f t="shared" si="16"/>
        <v>48466.958000000006</v>
      </c>
      <c r="G152" s="163">
        <f t="shared" si="16"/>
        <v>20299.333000000002</v>
      </c>
      <c r="H152" s="163">
        <f t="shared" si="16"/>
        <v>815.2</v>
      </c>
      <c r="I152" s="163">
        <f t="shared" si="16"/>
        <v>69581.491</v>
      </c>
      <c r="J152" s="163">
        <f t="shared" si="16"/>
        <v>13859</v>
      </c>
      <c r="K152" s="163">
        <f t="shared" si="16"/>
        <v>2755.2</v>
      </c>
      <c r="L152" s="163">
        <f t="shared" si="16"/>
        <v>731.1</v>
      </c>
      <c r="M152" s="163">
        <f t="shared" si="16"/>
        <v>17345.3</v>
      </c>
      <c r="N152" s="163">
        <f t="shared" si="16"/>
        <v>295.4</v>
      </c>
      <c r="O152" s="163">
        <f t="shared" si="16"/>
        <v>0</v>
      </c>
      <c r="P152" s="163">
        <f t="shared" si="16"/>
        <v>0</v>
      </c>
      <c r="Q152" s="163">
        <f t="shared" si="16"/>
        <v>295.4</v>
      </c>
      <c r="R152" s="162" t="s">
        <v>103</v>
      </c>
      <c r="S152" s="163">
        <f aca="true" t="shared" si="17" ref="S152:AD152">S148+S149+S150+S151</f>
        <v>21473.787999999997</v>
      </c>
      <c r="T152" s="163">
        <f t="shared" si="17"/>
        <v>8571.774000000001</v>
      </c>
      <c r="U152" s="163">
        <f t="shared" si="17"/>
        <v>673.66</v>
      </c>
      <c r="V152" s="163">
        <f t="shared" si="17"/>
        <v>30719.221999999987</v>
      </c>
      <c r="W152" s="163">
        <f t="shared" si="17"/>
        <v>2272.488</v>
      </c>
      <c r="X152" s="163">
        <f t="shared" si="17"/>
        <v>809.4680000000001</v>
      </c>
      <c r="Y152" s="163">
        <f t="shared" si="17"/>
        <v>40.2</v>
      </c>
      <c r="Z152" s="163">
        <f t="shared" si="17"/>
        <v>3122.1560000000004</v>
      </c>
      <c r="AA152" s="163">
        <f t="shared" si="17"/>
        <v>0</v>
      </c>
      <c r="AB152" s="163">
        <f t="shared" si="17"/>
        <v>0</v>
      </c>
      <c r="AC152" s="163">
        <f t="shared" si="17"/>
        <v>0</v>
      </c>
      <c r="AD152" s="163">
        <f t="shared" si="17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49"/>
      <c r="G153" s="11"/>
      <c r="H153" s="11"/>
      <c r="I153" s="11"/>
      <c r="J153" s="149"/>
      <c r="K153" s="11"/>
      <c r="L153" s="11"/>
      <c r="M153" s="142"/>
      <c r="N153" s="11"/>
      <c r="O153" s="11"/>
      <c r="P153" s="11"/>
      <c r="Q153" s="11"/>
      <c r="R153" s="126" t="s">
        <v>142</v>
      </c>
      <c r="S153" s="11"/>
      <c r="T153" s="11"/>
      <c r="U153" s="11"/>
      <c r="V153" s="142"/>
      <c r="W153" s="149"/>
      <c r="X153" s="11"/>
      <c r="Y153" s="11"/>
      <c r="Z153" s="11"/>
      <c r="AA153" s="149"/>
      <c r="AB153" s="11"/>
      <c r="AC153" s="11"/>
      <c r="AD153" s="11"/>
    </row>
    <row r="154" spans="1:30" s="27" customFormat="1" ht="12.75">
      <c r="A154" s="124" t="s">
        <v>143</v>
      </c>
      <c r="B154" s="11">
        <f>$B$60</f>
        <v>24034.09</v>
      </c>
      <c r="C154" s="11">
        <f>$C$60</f>
        <v>34930.032000000014</v>
      </c>
      <c r="D154" s="11">
        <f>$D$60</f>
        <v>3799.1</v>
      </c>
      <c r="E154" s="142">
        <f>$E$60</f>
        <v>62763.222</v>
      </c>
      <c r="F154" s="149">
        <f>$F$60</f>
        <v>0</v>
      </c>
      <c r="G154" s="11">
        <f>$G$60</f>
        <v>425.17</v>
      </c>
      <c r="H154" s="11">
        <f>$H$60</f>
        <v>0</v>
      </c>
      <c r="I154" s="11">
        <f>$I$60</f>
        <v>425.17</v>
      </c>
      <c r="J154" s="149">
        <f>$J$60</f>
        <v>0</v>
      </c>
      <c r="K154" s="11">
        <f>$K$60</f>
        <v>0</v>
      </c>
      <c r="L154" s="11">
        <f>$L$60</f>
        <v>0</v>
      </c>
      <c r="M154" s="142">
        <f>$M$60</f>
        <v>0</v>
      </c>
      <c r="N154" s="11">
        <f>$N$60</f>
        <v>0</v>
      </c>
      <c r="O154" s="11">
        <f>$O$60</f>
        <v>37.2</v>
      </c>
      <c r="P154" s="11">
        <f>$P$60</f>
        <v>0</v>
      </c>
      <c r="Q154" s="11">
        <f>$Q$60</f>
        <v>37.2</v>
      </c>
      <c r="R154" s="124" t="s">
        <v>143</v>
      </c>
      <c r="S154" s="11">
        <f>$S$60</f>
        <v>957.9</v>
      </c>
      <c r="T154" s="11">
        <f>$T$60</f>
        <v>4805.562999999999</v>
      </c>
      <c r="U154" s="11">
        <f>$U$60</f>
        <v>0</v>
      </c>
      <c r="V154" s="142">
        <f>$V$60</f>
        <v>5763.463</v>
      </c>
      <c r="W154" s="149">
        <f>$W$60</f>
        <v>2589.05</v>
      </c>
      <c r="X154" s="11">
        <f>$X$60</f>
        <v>4930.264999999998</v>
      </c>
      <c r="Y154" s="11">
        <f>$Y$60</f>
        <v>98.43</v>
      </c>
      <c r="Z154" s="11">
        <f>$Z$60</f>
        <v>7617.744999999998</v>
      </c>
      <c r="AA154" s="149">
        <f>$AA$60</f>
        <v>0</v>
      </c>
      <c r="AB154" s="11">
        <f>$AB$60</f>
        <v>65.4</v>
      </c>
      <c r="AC154" s="11">
        <f>$AC$60</f>
        <v>0</v>
      </c>
      <c r="AD154" s="11">
        <f>$AD$60</f>
        <v>65.4</v>
      </c>
    </row>
    <row r="155" spans="1:30" s="27" customFormat="1" ht="12.75">
      <c r="A155" s="124" t="s">
        <v>144</v>
      </c>
      <c r="B155" s="11">
        <f>$B$63</f>
        <v>45126.8</v>
      </c>
      <c r="C155" s="11">
        <f>$C$63</f>
        <v>32384.031</v>
      </c>
      <c r="D155" s="11">
        <f>$D$63</f>
        <v>302</v>
      </c>
      <c r="E155" s="142">
        <f>$E$63</f>
        <v>77812.83100000003</v>
      </c>
      <c r="F155" s="149">
        <f>$F$63</f>
        <v>0</v>
      </c>
      <c r="G155" s="11">
        <f>$G$63</f>
        <v>23.8</v>
      </c>
      <c r="H155" s="11">
        <f>$H$63</f>
        <v>0</v>
      </c>
      <c r="I155" s="11">
        <f>$I$63</f>
        <v>23.8</v>
      </c>
      <c r="J155" s="149">
        <f>$J$63</f>
        <v>0</v>
      </c>
      <c r="K155" s="11">
        <f>$K$63</f>
        <v>0</v>
      </c>
      <c r="L155" s="11">
        <f>$L$63</f>
        <v>0</v>
      </c>
      <c r="M155" s="142">
        <f>$M$63</f>
        <v>0</v>
      </c>
      <c r="N155" s="11">
        <f>$N$63</f>
        <v>0</v>
      </c>
      <c r="O155" s="11">
        <f>$O$63</f>
        <v>259.9</v>
      </c>
      <c r="P155" s="11">
        <f>$P$63</f>
        <v>0</v>
      </c>
      <c r="Q155" s="11">
        <f>$Q$63</f>
        <v>259.9</v>
      </c>
      <c r="R155" s="124" t="s">
        <v>144</v>
      </c>
      <c r="S155" s="11">
        <f>$S$63</f>
        <v>2874.4</v>
      </c>
      <c r="T155" s="11">
        <f>$T$63</f>
        <v>2074.998</v>
      </c>
      <c r="U155" s="11">
        <f>$U$63</f>
        <v>6.8</v>
      </c>
      <c r="V155" s="142">
        <f>$V$63</f>
        <v>4956.198</v>
      </c>
      <c r="W155" s="149">
        <f>$W$63</f>
        <v>8236.52</v>
      </c>
      <c r="X155" s="11">
        <f>$X$63</f>
        <v>7694.176999999997</v>
      </c>
      <c r="Y155" s="11">
        <f>$Y$63</f>
        <v>25.96</v>
      </c>
      <c r="Z155" s="11">
        <f>$Z$63</f>
        <v>15956.657</v>
      </c>
      <c r="AA155" s="149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2" customFormat="1" ht="12.75">
      <c r="A156" s="162" t="s">
        <v>103</v>
      </c>
      <c r="B156" s="163">
        <f aca="true" t="shared" si="18" ref="B156:Q156">B154+B155</f>
        <v>69160.89</v>
      </c>
      <c r="C156" s="163">
        <f t="shared" si="18"/>
        <v>67314.06300000001</v>
      </c>
      <c r="D156" s="163">
        <f t="shared" si="18"/>
        <v>4101.1</v>
      </c>
      <c r="E156" s="163">
        <f t="shared" si="18"/>
        <v>140576.05300000004</v>
      </c>
      <c r="F156" s="163">
        <f t="shared" si="18"/>
        <v>0</v>
      </c>
      <c r="G156" s="163">
        <f t="shared" si="18"/>
        <v>448.97</v>
      </c>
      <c r="H156" s="163">
        <f t="shared" si="18"/>
        <v>0</v>
      </c>
      <c r="I156" s="163">
        <f t="shared" si="18"/>
        <v>448.97</v>
      </c>
      <c r="J156" s="163">
        <f t="shared" si="18"/>
        <v>0</v>
      </c>
      <c r="K156" s="163">
        <f t="shared" si="18"/>
        <v>0</v>
      </c>
      <c r="L156" s="163">
        <f t="shared" si="18"/>
        <v>0</v>
      </c>
      <c r="M156" s="163">
        <f t="shared" si="18"/>
        <v>0</v>
      </c>
      <c r="N156" s="163">
        <f t="shared" si="18"/>
        <v>0</v>
      </c>
      <c r="O156" s="163">
        <f t="shared" si="18"/>
        <v>297.09999999999997</v>
      </c>
      <c r="P156" s="163">
        <f t="shared" si="18"/>
        <v>0</v>
      </c>
      <c r="Q156" s="163">
        <f t="shared" si="18"/>
        <v>297.09999999999997</v>
      </c>
      <c r="R156" s="162" t="s">
        <v>103</v>
      </c>
      <c r="S156" s="163">
        <f aca="true" t="shared" si="19" ref="S156:AD156">S154+S155</f>
        <v>3832.3</v>
      </c>
      <c r="T156" s="163">
        <f t="shared" si="19"/>
        <v>6880.561</v>
      </c>
      <c r="U156" s="163">
        <f t="shared" si="19"/>
        <v>6.8</v>
      </c>
      <c r="V156" s="163">
        <f t="shared" si="19"/>
        <v>10719.661</v>
      </c>
      <c r="W156" s="163">
        <f t="shared" si="19"/>
        <v>10825.57</v>
      </c>
      <c r="X156" s="163">
        <f t="shared" si="19"/>
        <v>12624.441999999995</v>
      </c>
      <c r="Y156" s="163">
        <f t="shared" si="19"/>
        <v>124.39000000000001</v>
      </c>
      <c r="Z156" s="163">
        <f t="shared" si="19"/>
        <v>23574.402</v>
      </c>
      <c r="AA156" s="163">
        <f t="shared" si="19"/>
        <v>0</v>
      </c>
      <c r="AB156" s="163">
        <f t="shared" si="19"/>
        <v>65.4</v>
      </c>
      <c r="AC156" s="163">
        <f t="shared" si="19"/>
        <v>0</v>
      </c>
      <c r="AD156" s="163">
        <f t="shared" si="19"/>
        <v>65.4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49"/>
      <c r="G157" s="11"/>
      <c r="H157" s="11"/>
      <c r="I157" s="11"/>
      <c r="J157" s="149"/>
      <c r="K157" s="11"/>
      <c r="L157" s="11"/>
      <c r="M157" s="142"/>
      <c r="N157" s="11"/>
      <c r="O157" s="11"/>
      <c r="P157" s="11"/>
      <c r="Q157" s="11"/>
      <c r="R157" s="171" t="s">
        <v>145</v>
      </c>
      <c r="S157" s="11"/>
      <c r="T157" s="11"/>
      <c r="U157" s="11"/>
      <c r="V157" s="142"/>
      <c r="W157" s="149"/>
      <c r="X157" s="11"/>
      <c r="Y157" s="11"/>
      <c r="Z157" s="11"/>
      <c r="AA157" s="149"/>
      <c r="AB157" s="11"/>
      <c r="AC157" s="11"/>
      <c r="AD157" s="11"/>
    </row>
    <row r="158" spans="1:30" s="27" customFormat="1" ht="12.75">
      <c r="A158" s="124" t="s">
        <v>146</v>
      </c>
      <c r="B158" s="11">
        <f>$B$55</f>
        <v>81241.95</v>
      </c>
      <c r="C158" s="11">
        <f>$C$55</f>
        <v>27222.30300000001</v>
      </c>
      <c r="D158" s="11">
        <f>$D$55</f>
        <v>413.53</v>
      </c>
      <c r="E158" s="142">
        <f>$E$55</f>
        <v>108877.783</v>
      </c>
      <c r="F158" s="149">
        <f>$F$55</f>
        <v>2434.9</v>
      </c>
      <c r="G158" s="11">
        <f>$G$55</f>
        <v>414.986</v>
      </c>
      <c r="H158" s="11">
        <f>$H$55</f>
        <v>59</v>
      </c>
      <c r="I158" s="11">
        <f>$I$55</f>
        <v>2908.8860000000004</v>
      </c>
      <c r="J158" s="149">
        <f>$J$55</f>
        <v>70.86</v>
      </c>
      <c r="K158" s="11">
        <f>$K$55</f>
        <v>0</v>
      </c>
      <c r="L158" s="11">
        <f>$L$55</f>
        <v>0</v>
      </c>
      <c r="M158" s="142">
        <f>$M$55</f>
        <v>70.86</v>
      </c>
      <c r="N158" s="11">
        <f>$N$55</f>
        <v>0</v>
      </c>
      <c r="O158" s="11">
        <f>$O$55</f>
        <v>116.8</v>
      </c>
      <c r="P158" s="11">
        <f>$P$55</f>
        <v>0</v>
      </c>
      <c r="Q158" s="11">
        <f>$Q$55</f>
        <v>116.8</v>
      </c>
      <c r="R158" s="124" t="s">
        <v>146</v>
      </c>
      <c r="S158" s="11">
        <f>$S$55</f>
        <v>2255</v>
      </c>
      <c r="T158" s="11">
        <f>$T$55</f>
        <v>484.67</v>
      </c>
      <c r="U158" s="11">
        <f>$U$55</f>
        <v>97.37</v>
      </c>
      <c r="V158" s="142">
        <f>$V$55</f>
        <v>2837.04</v>
      </c>
      <c r="W158" s="149">
        <f>$W$55</f>
        <v>136.5</v>
      </c>
      <c r="X158" s="11">
        <f>$X$55</f>
        <v>0</v>
      </c>
      <c r="Y158" s="11">
        <f>$Y$55</f>
        <v>16.8</v>
      </c>
      <c r="Z158" s="11">
        <f>$Z$55</f>
        <v>153.3</v>
      </c>
      <c r="AA158" s="149">
        <f>$AA$55</f>
        <v>0</v>
      </c>
      <c r="AB158" s="11">
        <f>$AB$55</f>
        <v>0</v>
      </c>
      <c r="AC158" s="11">
        <f>$AC$55</f>
        <v>4.6</v>
      </c>
      <c r="AD158" s="11">
        <f>$AD$55</f>
        <v>4.6</v>
      </c>
    </row>
    <row r="159" spans="1:30" s="27" customFormat="1" ht="12.75">
      <c r="A159" s="124" t="s">
        <v>147</v>
      </c>
      <c r="B159" s="11">
        <f>$B$56</f>
        <v>96986.36099999999</v>
      </c>
      <c r="C159" s="11">
        <f>$C$56</f>
        <v>26604.22</v>
      </c>
      <c r="D159" s="11">
        <f>$D$56</f>
        <v>0</v>
      </c>
      <c r="E159" s="142">
        <f>$E$56</f>
        <v>123590.58099999998</v>
      </c>
      <c r="F159" s="149">
        <f>$F$56</f>
        <v>1880.1</v>
      </c>
      <c r="G159" s="11">
        <f>$G$56</f>
        <v>516</v>
      </c>
      <c r="H159" s="11">
        <f>$H$56</f>
        <v>0</v>
      </c>
      <c r="I159" s="11">
        <f>$I$56</f>
        <v>2396.1</v>
      </c>
      <c r="J159" s="149">
        <f>$J$56</f>
        <v>0</v>
      </c>
      <c r="K159" s="11">
        <f>$K$56</f>
        <v>0</v>
      </c>
      <c r="L159" s="11">
        <f>$L$56</f>
        <v>0</v>
      </c>
      <c r="M159" s="142">
        <f>$M$56</f>
        <v>0</v>
      </c>
      <c r="N159" s="11">
        <f>$N$56</f>
        <v>37.1</v>
      </c>
      <c r="O159" s="11">
        <f>$O$56</f>
        <v>0</v>
      </c>
      <c r="P159" s="11">
        <f>$P$56</f>
        <v>0</v>
      </c>
      <c r="Q159" s="11">
        <f>$Q$56</f>
        <v>37.1</v>
      </c>
      <c r="R159" s="124" t="s">
        <v>147</v>
      </c>
      <c r="S159" s="11">
        <f>$S$56</f>
        <v>1338.21</v>
      </c>
      <c r="T159" s="11">
        <f>$T$56</f>
        <v>650.5</v>
      </c>
      <c r="U159" s="11">
        <f>$U$56</f>
        <v>50.2</v>
      </c>
      <c r="V159" s="142">
        <f>$V$56</f>
        <v>2038.91</v>
      </c>
      <c r="W159" s="149">
        <f>$W$56</f>
        <v>532.87</v>
      </c>
      <c r="X159" s="11">
        <f>$X$56</f>
        <v>117</v>
      </c>
      <c r="Y159" s="11">
        <f>$Y$56</f>
        <v>0</v>
      </c>
      <c r="Z159" s="11">
        <f>$Z$56</f>
        <v>649.87</v>
      </c>
      <c r="AA159" s="149">
        <f>$AA$56</f>
        <v>0</v>
      </c>
      <c r="AB159" s="11">
        <f>$AB$56</f>
        <v>0</v>
      </c>
      <c r="AC159" s="11">
        <f>$AC$56</f>
        <v>0</v>
      </c>
      <c r="AD159" s="11">
        <f>$AD$56</f>
        <v>0</v>
      </c>
    </row>
    <row r="160" spans="1:30" s="27" customFormat="1" ht="12.75">
      <c r="A160" s="124" t="s">
        <v>148</v>
      </c>
      <c r="B160" s="11">
        <f>$B$58</f>
        <v>124992.5</v>
      </c>
      <c r="C160" s="11">
        <f>$C$58</f>
        <v>124018.987</v>
      </c>
      <c r="D160" s="11">
        <f>$D$58</f>
        <v>273</v>
      </c>
      <c r="E160" s="142">
        <f>$E$58</f>
        <v>249284.48700000005</v>
      </c>
      <c r="F160" s="149">
        <f>$F$58</f>
        <v>724.4</v>
      </c>
      <c r="G160" s="11">
        <f>$G$58</f>
        <v>1605.7</v>
      </c>
      <c r="H160" s="11">
        <f>$H$58</f>
        <v>0</v>
      </c>
      <c r="I160" s="11">
        <f>$I$58</f>
        <v>2330.1</v>
      </c>
      <c r="J160" s="149">
        <f>$J$58</f>
        <v>0</v>
      </c>
      <c r="K160" s="11">
        <f>$K$58</f>
        <v>0</v>
      </c>
      <c r="L160" s="11">
        <f>$L$58</f>
        <v>0</v>
      </c>
      <c r="M160" s="142">
        <f>$M$58</f>
        <v>0</v>
      </c>
      <c r="N160" s="11">
        <f>$N$58</f>
        <v>40.4</v>
      </c>
      <c r="O160" s="11">
        <f>$O$58</f>
        <v>0</v>
      </c>
      <c r="P160" s="11">
        <f>$P$58</f>
        <v>0</v>
      </c>
      <c r="Q160" s="11">
        <f>$Q$58</f>
        <v>40.4</v>
      </c>
      <c r="R160" s="124" t="s">
        <v>148</v>
      </c>
      <c r="S160" s="11">
        <f>$S$58</f>
        <v>1276.6</v>
      </c>
      <c r="T160" s="11">
        <f>$T$58</f>
        <v>747.6</v>
      </c>
      <c r="U160" s="11">
        <f>$U$58</f>
        <v>2.6</v>
      </c>
      <c r="V160" s="142">
        <f>$V$58</f>
        <v>2026.8</v>
      </c>
      <c r="W160" s="149">
        <f>$W$58</f>
        <v>152.3</v>
      </c>
      <c r="X160" s="11">
        <f>$X$58</f>
        <v>41.9</v>
      </c>
      <c r="Y160" s="11">
        <f>$Y$58</f>
        <v>0</v>
      </c>
      <c r="Z160" s="11">
        <f>$Z$58</f>
        <v>194.2</v>
      </c>
      <c r="AA160" s="149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2" t="s">
        <v>149</v>
      </c>
      <c r="B161" s="11">
        <f>$B$89</f>
        <v>25150.06</v>
      </c>
      <c r="C161" s="11">
        <f>$C$89</f>
        <v>602.134</v>
      </c>
      <c r="D161" s="11">
        <f>$D$89</f>
        <v>0</v>
      </c>
      <c r="E161" s="142">
        <f>$E$89</f>
        <v>25752.194</v>
      </c>
      <c r="F161" s="149">
        <f>$F$89</f>
        <v>815.55</v>
      </c>
      <c r="G161" s="11">
        <f>$G$89</f>
        <v>0</v>
      </c>
      <c r="H161" s="11">
        <f>$H$89</f>
        <v>0</v>
      </c>
      <c r="I161" s="11">
        <f>$I$89</f>
        <v>815.55</v>
      </c>
      <c r="J161" s="149">
        <f>$J$89</f>
        <v>101.6</v>
      </c>
      <c r="K161" s="11">
        <f>$K$89</f>
        <v>0</v>
      </c>
      <c r="L161" s="11">
        <f>$L$89</f>
        <v>0</v>
      </c>
      <c r="M161" s="142">
        <f>$M$89</f>
        <v>101.6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2" t="s">
        <v>149</v>
      </c>
      <c r="S161" s="11">
        <f>$S$89</f>
        <v>288.13</v>
      </c>
      <c r="T161" s="11">
        <f>$T$89</f>
        <v>0</v>
      </c>
      <c r="U161" s="11">
        <f>$U$89</f>
        <v>11.2</v>
      </c>
      <c r="V161" s="142">
        <f>$V$89</f>
        <v>299.33</v>
      </c>
      <c r="W161" s="149">
        <f>$W$89</f>
        <v>224.59</v>
      </c>
      <c r="X161" s="11">
        <f>$X$89</f>
        <v>0</v>
      </c>
      <c r="Y161" s="11">
        <f>$Y$89</f>
        <v>0</v>
      </c>
      <c r="Z161" s="11">
        <f>$Z$89</f>
        <v>224.59</v>
      </c>
      <c r="AA161" s="149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2" customFormat="1" ht="12.75">
      <c r="A162" s="175" t="s">
        <v>103</v>
      </c>
      <c r="B162" s="163">
        <f aca="true" t="shared" si="20" ref="B162:Q162">B158+B159+B160+B161</f>
        <v>328370.871</v>
      </c>
      <c r="C162" s="163">
        <f t="shared" si="20"/>
        <v>178447.644</v>
      </c>
      <c r="D162" s="163">
        <f t="shared" si="20"/>
        <v>686.53</v>
      </c>
      <c r="E162" s="163">
        <f t="shared" si="20"/>
        <v>507505.04500000004</v>
      </c>
      <c r="F162" s="163">
        <f t="shared" si="20"/>
        <v>5854.95</v>
      </c>
      <c r="G162" s="163">
        <f t="shared" si="20"/>
        <v>2536.686</v>
      </c>
      <c r="H162" s="163">
        <f t="shared" si="20"/>
        <v>59</v>
      </c>
      <c r="I162" s="163">
        <f t="shared" si="20"/>
        <v>8450.636</v>
      </c>
      <c r="J162" s="163">
        <f t="shared" si="20"/>
        <v>172.45999999999998</v>
      </c>
      <c r="K162" s="163">
        <f t="shared" si="20"/>
        <v>0</v>
      </c>
      <c r="L162" s="163">
        <f t="shared" si="20"/>
        <v>0</v>
      </c>
      <c r="M162" s="163">
        <f t="shared" si="20"/>
        <v>172.45999999999998</v>
      </c>
      <c r="N162" s="163">
        <f t="shared" si="20"/>
        <v>77.5</v>
      </c>
      <c r="O162" s="163">
        <f t="shared" si="20"/>
        <v>116.8</v>
      </c>
      <c r="P162" s="163">
        <f t="shared" si="20"/>
        <v>0</v>
      </c>
      <c r="Q162" s="163">
        <f t="shared" si="20"/>
        <v>194.3</v>
      </c>
      <c r="R162" s="175" t="s">
        <v>103</v>
      </c>
      <c r="S162" s="163">
        <f aca="true" t="shared" si="21" ref="S162:AD162">S158+S159+S160+S161</f>
        <v>5157.94</v>
      </c>
      <c r="T162" s="163">
        <f t="shared" si="21"/>
        <v>1882.77</v>
      </c>
      <c r="U162" s="163">
        <f t="shared" si="21"/>
        <v>161.36999999999998</v>
      </c>
      <c r="V162" s="163">
        <f t="shared" si="21"/>
        <v>7202.08</v>
      </c>
      <c r="W162" s="163">
        <f t="shared" si="21"/>
        <v>1046.26</v>
      </c>
      <c r="X162" s="163">
        <f t="shared" si="21"/>
        <v>158.9</v>
      </c>
      <c r="Y162" s="163">
        <f t="shared" si="21"/>
        <v>16.8</v>
      </c>
      <c r="Z162" s="163">
        <f t="shared" si="21"/>
        <v>1221.96</v>
      </c>
      <c r="AA162" s="163">
        <f t="shared" si="21"/>
        <v>0</v>
      </c>
      <c r="AB162" s="163">
        <f t="shared" si="21"/>
        <v>0</v>
      </c>
      <c r="AC162" s="163">
        <f t="shared" si="21"/>
        <v>4.6</v>
      </c>
      <c r="AD162" s="163">
        <f t="shared" si="21"/>
        <v>4.6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49"/>
      <c r="G163" s="11"/>
      <c r="H163" s="11"/>
      <c r="I163" s="11"/>
      <c r="J163" s="149"/>
      <c r="K163" s="11"/>
      <c r="L163" s="11"/>
      <c r="M163" s="142"/>
      <c r="N163" s="11"/>
      <c r="O163" s="11"/>
      <c r="P163" s="11"/>
      <c r="Q163" s="11"/>
      <c r="R163" s="171" t="s">
        <v>150</v>
      </c>
      <c r="S163" s="11"/>
      <c r="T163" s="11"/>
      <c r="U163" s="11"/>
      <c r="V163" s="142"/>
      <c r="W163" s="149"/>
      <c r="X163" s="11"/>
      <c r="Y163" s="11"/>
      <c r="Z163" s="11"/>
      <c r="AA163" s="149"/>
      <c r="AB163" s="11"/>
      <c r="AC163" s="11"/>
      <c r="AD163" s="11"/>
    </row>
    <row r="164" spans="1:30" s="27" customFormat="1" ht="12.75">
      <c r="A164" s="124" t="s">
        <v>151</v>
      </c>
      <c r="B164" s="11">
        <f>$B$68</f>
        <v>4923.8</v>
      </c>
      <c r="C164" s="11">
        <f>$C$68</f>
        <v>2684</v>
      </c>
      <c r="D164" s="11">
        <f>$D$68</f>
        <v>260</v>
      </c>
      <c r="E164" s="142">
        <f>$E$68</f>
        <v>7867.8</v>
      </c>
      <c r="F164" s="149">
        <f>$F$68</f>
        <v>822.8</v>
      </c>
      <c r="G164" s="11">
        <f>$G$68</f>
        <v>4.2</v>
      </c>
      <c r="H164" s="11">
        <f>$H$68</f>
        <v>0</v>
      </c>
      <c r="I164" s="11">
        <f>$I$68</f>
        <v>827</v>
      </c>
      <c r="J164" s="149">
        <f>$J$68</f>
        <v>309.4</v>
      </c>
      <c r="K164" s="11">
        <f>$K$68</f>
        <v>224.5</v>
      </c>
      <c r="L164" s="11">
        <f>$L$68</f>
        <v>0</v>
      </c>
      <c r="M164" s="142">
        <f>$M$68</f>
        <v>533.9</v>
      </c>
      <c r="N164" s="11">
        <f>$N$68</f>
        <v>14.9</v>
      </c>
      <c r="O164" s="11">
        <f>$O$68</f>
        <v>0</v>
      </c>
      <c r="P164" s="11">
        <f>$P$68</f>
        <v>0</v>
      </c>
      <c r="Q164" s="11">
        <f>$Q$68</f>
        <v>14.9</v>
      </c>
      <c r="R164" s="124" t="s">
        <v>151</v>
      </c>
      <c r="S164" s="11">
        <f>$S$68</f>
        <v>46.3</v>
      </c>
      <c r="T164" s="11">
        <f>$T$68</f>
        <v>81.2</v>
      </c>
      <c r="U164" s="11">
        <f>$U$68</f>
        <v>18.4</v>
      </c>
      <c r="V164" s="142">
        <f>$V$68</f>
        <v>145.9</v>
      </c>
      <c r="W164" s="149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49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4" t="s">
        <v>152</v>
      </c>
      <c r="B165" s="11">
        <f>$B$69</f>
        <v>3217</v>
      </c>
      <c r="C165" s="11">
        <f>$C$69</f>
        <v>5556.0340000000015</v>
      </c>
      <c r="D165" s="11">
        <f>$D$69</f>
        <v>0</v>
      </c>
      <c r="E165" s="142">
        <f>$E$69</f>
        <v>8773.034</v>
      </c>
      <c r="F165" s="149">
        <f>$F$69</f>
        <v>120.1</v>
      </c>
      <c r="G165" s="11">
        <f>$G$69</f>
        <v>403.73699999999997</v>
      </c>
      <c r="H165" s="11">
        <f>$H$69</f>
        <v>0</v>
      </c>
      <c r="I165" s="11">
        <f>$I$69</f>
        <v>523.837</v>
      </c>
      <c r="J165" s="149">
        <f>$J$69</f>
        <v>3925</v>
      </c>
      <c r="K165" s="11">
        <f>$K$69</f>
        <v>1176.796</v>
      </c>
      <c r="L165" s="11">
        <f>$L$69</f>
        <v>0</v>
      </c>
      <c r="M165" s="142">
        <f>$M$69</f>
        <v>5101.796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4" t="s">
        <v>152</v>
      </c>
      <c r="S165" s="11">
        <f>$S$69</f>
        <v>18.8</v>
      </c>
      <c r="T165" s="11">
        <f>$T$69</f>
        <v>0</v>
      </c>
      <c r="U165" s="11">
        <f>$U$69</f>
        <v>0</v>
      </c>
      <c r="V165" s="142">
        <f>$V$69</f>
        <v>18.8</v>
      </c>
      <c r="W165" s="149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49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2" customFormat="1" ht="12.75">
      <c r="A166" s="176" t="s">
        <v>103</v>
      </c>
      <c r="B166" s="163">
        <f aca="true" t="shared" si="22" ref="B166:Q166">B164+B165</f>
        <v>8140.8</v>
      </c>
      <c r="C166" s="163">
        <f t="shared" si="22"/>
        <v>8240.034000000001</v>
      </c>
      <c r="D166" s="163">
        <f t="shared" si="22"/>
        <v>260</v>
      </c>
      <c r="E166" s="163">
        <f t="shared" si="22"/>
        <v>16640.834</v>
      </c>
      <c r="F166" s="163">
        <f t="shared" si="22"/>
        <v>942.9</v>
      </c>
      <c r="G166" s="163">
        <f t="shared" si="22"/>
        <v>407.93699999999995</v>
      </c>
      <c r="H166" s="163">
        <f t="shared" si="22"/>
        <v>0</v>
      </c>
      <c r="I166" s="163">
        <f t="shared" si="22"/>
        <v>1350.837</v>
      </c>
      <c r="J166" s="163">
        <f t="shared" si="22"/>
        <v>4234.4</v>
      </c>
      <c r="K166" s="163">
        <f t="shared" si="22"/>
        <v>1401.296</v>
      </c>
      <c r="L166" s="163">
        <f t="shared" si="22"/>
        <v>0</v>
      </c>
      <c r="M166" s="163">
        <f t="shared" si="22"/>
        <v>5635.696</v>
      </c>
      <c r="N166" s="163">
        <f t="shared" si="22"/>
        <v>14.9</v>
      </c>
      <c r="O166" s="163">
        <f t="shared" si="22"/>
        <v>0</v>
      </c>
      <c r="P166" s="163">
        <f t="shared" si="22"/>
        <v>0</v>
      </c>
      <c r="Q166" s="163">
        <f t="shared" si="22"/>
        <v>14.9</v>
      </c>
      <c r="R166" s="176" t="s">
        <v>103</v>
      </c>
      <c r="S166" s="163">
        <f aca="true" t="shared" si="23" ref="S166:AD166">S164+S165</f>
        <v>65.1</v>
      </c>
      <c r="T166" s="163">
        <f t="shared" si="23"/>
        <v>81.2</v>
      </c>
      <c r="U166" s="163">
        <f t="shared" si="23"/>
        <v>18.4</v>
      </c>
      <c r="V166" s="163">
        <f t="shared" si="23"/>
        <v>164.70000000000002</v>
      </c>
      <c r="W166" s="163">
        <f t="shared" si="23"/>
        <v>0</v>
      </c>
      <c r="X166" s="163">
        <f t="shared" si="23"/>
        <v>0</v>
      </c>
      <c r="Y166" s="163">
        <f t="shared" si="23"/>
        <v>0</v>
      </c>
      <c r="Z166" s="163">
        <f t="shared" si="23"/>
        <v>0</v>
      </c>
      <c r="AA166" s="163">
        <f t="shared" si="23"/>
        <v>0</v>
      </c>
      <c r="AB166" s="163">
        <f t="shared" si="23"/>
        <v>0</v>
      </c>
      <c r="AC166" s="163">
        <f t="shared" si="23"/>
        <v>0</v>
      </c>
      <c r="AD166" s="163">
        <f t="shared" si="23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49"/>
      <c r="G167" s="11"/>
      <c r="H167" s="11"/>
      <c r="I167" s="11"/>
      <c r="J167" s="149"/>
      <c r="K167" s="11"/>
      <c r="L167" s="11"/>
      <c r="M167" s="142"/>
      <c r="N167" s="11"/>
      <c r="O167" s="11"/>
      <c r="P167" s="11"/>
      <c r="Q167" s="11"/>
      <c r="R167" s="173" t="s">
        <v>153</v>
      </c>
      <c r="S167" s="11"/>
      <c r="T167" s="11"/>
      <c r="U167" s="11"/>
      <c r="V167" s="142"/>
      <c r="W167" s="149"/>
      <c r="X167" s="11"/>
      <c r="Y167" s="11"/>
      <c r="Z167" s="11"/>
      <c r="AA167" s="149"/>
      <c r="AB167" s="11"/>
      <c r="AC167" s="11"/>
      <c r="AD167" s="11"/>
    </row>
    <row r="168" spans="1:30" s="27" customFormat="1" ht="12.75">
      <c r="A168" s="124" t="s">
        <v>154</v>
      </c>
      <c r="B168" s="11">
        <f>$B$26</f>
        <v>4626.8</v>
      </c>
      <c r="C168" s="11">
        <f>$C$26</f>
        <v>1752.6909999999998</v>
      </c>
      <c r="D168" s="11">
        <f>$D$26</f>
        <v>0</v>
      </c>
      <c r="E168" s="142">
        <f>$E$26</f>
        <v>6379.491000000002</v>
      </c>
      <c r="F168" s="149">
        <f>$F$26</f>
        <v>435.6</v>
      </c>
      <c r="G168" s="11">
        <f>$G$26</f>
        <v>143.554</v>
      </c>
      <c r="H168" s="11">
        <f>$H$26</f>
        <v>0</v>
      </c>
      <c r="I168" s="11">
        <f>$I$26</f>
        <v>579.154</v>
      </c>
      <c r="J168" s="149">
        <f>$J$26</f>
        <v>428.5</v>
      </c>
      <c r="K168" s="11">
        <f>$K$26</f>
        <v>989.696</v>
      </c>
      <c r="L168" s="11">
        <f>$L$26</f>
        <v>0</v>
      </c>
      <c r="M168" s="142">
        <f>$M$26</f>
        <v>1418.1960000000001</v>
      </c>
      <c r="N168" s="11">
        <f>$N$26</f>
        <v>0</v>
      </c>
      <c r="O168" s="11">
        <f>$O$26</f>
        <v>488.1</v>
      </c>
      <c r="P168" s="11">
        <f>$P$26</f>
        <v>0</v>
      </c>
      <c r="Q168" s="11">
        <f>$Q$26</f>
        <v>488.1</v>
      </c>
      <c r="R168" s="124" t="s">
        <v>154</v>
      </c>
      <c r="S168" s="11">
        <f>$S$26</f>
        <v>0</v>
      </c>
      <c r="T168" s="11">
        <f>$T$26</f>
        <v>0</v>
      </c>
      <c r="U168" s="11">
        <f>$U$26</f>
        <v>12.7</v>
      </c>
      <c r="V168" s="142">
        <f>$V$26</f>
        <v>12.7</v>
      </c>
      <c r="W168" s="149">
        <f>$W$26</f>
        <v>0</v>
      </c>
      <c r="X168" s="11">
        <f>$X$26</f>
        <v>0</v>
      </c>
      <c r="Y168" s="11">
        <f>$Y$26</f>
        <v>0</v>
      </c>
      <c r="Z168" s="11">
        <f>$Z$26</f>
        <v>0</v>
      </c>
      <c r="AA168" s="149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4" t="s">
        <v>155</v>
      </c>
      <c r="B169" s="11">
        <f>$B$40</f>
        <v>13989.9</v>
      </c>
      <c r="C169" s="11">
        <f>$C$40</f>
        <v>4845.274999999998</v>
      </c>
      <c r="D169" s="11">
        <f>$D$40</f>
        <v>0</v>
      </c>
      <c r="E169" s="142">
        <f>$E$40</f>
        <v>18835.17500000001</v>
      </c>
      <c r="F169" s="149">
        <f>$F$40</f>
        <v>5504.1</v>
      </c>
      <c r="G169" s="11">
        <f>$G$40</f>
        <v>1849.5109999999997</v>
      </c>
      <c r="H169" s="11">
        <f>$H$40</f>
        <v>0</v>
      </c>
      <c r="I169" s="11">
        <f>$I$40</f>
        <v>7353.611000000001</v>
      </c>
      <c r="J169" s="149">
        <f>$J$40</f>
        <v>4738.7</v>
      </c>
      <c r="K169" s="11">
        <f>$K$40</f>
        <v>1659.449</v>
      </c>
      <c r="L169" s="11">
        <f>$L$40</f>
        <v>0</v>
      </c>
      <c r="M169" s="142">
        <f>$M$40</f>
        <v>6398.148999999999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4" t="s">
        <v>155</v>
      </c>
      <c r="S169" s="11">
        <f>$S$40</f>
        <v>93.3</v>
      </c>
      <c r="T169" s="11">
        <f>$T$40</f>
        <v>0</v>
      </c>
      <c r="U169" s="11">
        <f>$U$40</f>
        <v>7.5</v>
      </c>
      <c r="V169" s="142">
        <f>$V$40</f>
        <v>100.8</v>
      </c>
      <c r="W169" s="149">
        <f>$W$40</f>
        <v>0</v>
      </c>
      <c r="X169" s="11">
        <f>$X$40</f>
        <v>0</v>
      </c>
      <c r="Y169" s="11">
        <f>$Y$40</f>
        <v>29.2</v>
      </c>
      <c r="Z169" s="11">
        <f>$Z$40</f>
        <v>29.2</v>
      </c>
      <c r="AA169" s="149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4" t="s">
        <v>156</v>
      </c>
      <c r="B170" s="11">
        <f>$B$71</f>
        <v>39644</v>
      </c>
      <c r="C170" s="11">
        <f>$C$71</f>
        <v>26309.889</v>
      </c>
      <c r="D170" s="11">
        <f>$D$71</f>
        <v>0</v>
      </c>
      <c r="E170" s="142">
        <f>$E$71</f>
        <v>65953.88900000001</v>
      </c>
      <c r="F170" s="149">
        <f>$F$71</f>
        <v>2720.3</v>
      </c>
      <c r="G170" s="11">
        <f>$G$71</f>
        <v>2272.991</v>
      </c>
      <c r="H170" s="11">
        <f>$H$71</f>
        <v>16.9</v>
      </c>
      <c r="I170" s="11">
        <f>$I$71</f>
        <v>5010.190999999999</v>
      </c>
      <c r="J170" s="149">
        <f>$J$71</f>
        <v>1455.9</v>
      </c>
      <c r="K170" s="11">
        <f>$K$71</f>
        <v>1496.528</v>
      </c>
      <c r="L170" s="11">
        <f>$L$71</f>
        <v>14</v>
      </c>
      <c r="M170" s="142">
        <f>$M$71</f>
        <v>2966.4280000000003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4" t="s">
        <v>156</v>
      </c>
      <c r="S170" s="11">
        <f>$S$71</f>
        <v>0</v>
      </c>
      <c r="T170" s="11">
        <f>$T$71</f>
        <v>216.9</v>
      </c>
      <c r="U170" s="11">
        <f>$U$71</f>
        <v>220.98</v>
      </c>
      <c r="V170" s="142">
        <f>$V$71</f>
        <v>437.88</v>
      </c>
      <c r="W170" s="149">
        <f>$W$71</f>
        <v>0</v>
      </c>
      <c r="X170" s="11">
        <f>$X$71</f>
        <v>0</v>
      </c>
      <c r="Y170" s="11">
        <f>$Y$71</f>
        <v>452.2</v>
      </c>
      <c r="Z170" s="11">
        <f>$Z$71</f>
        <v>452.2</v>
      </c>
      <c r="AA170" s="149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4" t="s">
        <v>157</v>
      </c>
      <c r="B171" s="11">
        <f>$B$91</f>
        <v>475.4</v>
      </c>
      <c r="C171" s="11">
        <f>$C$91</f>
        <v>1575.5</v>
      </c>
      <c r="D171" s="11">
        <f>$D$91</f>
        <v>0</v>
      </c>
      <c r="E171" s="142">
        <f>$E$91</f>
        <v>2050.9</v>
      </c>
      <c r="F171" s="149">
        <f>$F$91</f>
        <v>0</v>
      </c>
      <c r="G171" s="11">
        <f>$G$91</f>
        <v>0</v>
      </c>
      <c r="H171" s="11">
        <f>$H$91</f>
        <v>0</v>
      </c>
      <c r="I171" s="11">
        <f>$I$91</f>
        <v>0</v>
      </c>
      <c r="J171" s="149">
        <f>$J$91</f>
        <v>0</v>
      </c>
      <c r="K171" s="11">
        <f>$K$91</f>
        <v>0</v>
      </c>
      <c r="L171" s="11">
        <f>$L$91</f>
        <v>0</v>
      </c>
      <c r="M171" s="142">
        <f>$M$91</f>
        <v>0</v>
      </c>
      <c r="N171" s="11">
        <f>$N$91</f>
        <v>0</v>
      </c>
      <c r="O171" s="11">
        <f>$O$91</f>
        <v>0</v>
      </c>
      <c r="P171" s="11">
        <f>$P$91</f>
        <v>0</v>
      </c>
      <c r="Q171" s="11">
        <f>$Q$91</f>
        <v>0</v>
      </c>
      <c r="R171" s="124" t="s">
        <v>157</v>
      </c>
      <c r="S171" s="11">
        <f>$S$91</f>
        <v>0</v>
      </c>
      <c r="T171" s="11">
        <f>$T$91</f>
        <v>0</v>
      </c>
      <c r="U171" s="11">
        <f>$U$91</f>
        <v>0</v>
      </c>
      <c r="V171" s="142">
        <f>$V$91</f>
        <v>0</v>
      </c>
      <c r="W171" s="149">
        <f>$W$91</f>
        <v>0</v>
      </c>
      <c r="X171" s="11">
        <f>$X$91</f>
        <v>0</v>
      </c>
      <c r="Y171" s="11">
        <f>$Y$91</f>
        <v>0</v>
      </c>
      <c r="Z171" s="11">
        <f>$Z$91</f>
        <v>0</v>
      </c>
      <c r="AA171" s="149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2" customFormat="1" ht="12.75">
      <c r="A172" s="176" t="s">
        <v>103</v>
      </c>
      <c r="B172" s="163">
        <f aca="true" t="shared" si="24" ref="B172:Q172">B168+B169+B170+B171</f>
        <v>58736.1</v>
      </c>
      <c r="C172" s="163">
        <f t="shared" si="24"/>
        <v>34483.354999999996</v>
      </c>
      <c r="D172" s="163">
        <f t="shared" si="24"/>
        <v>0</v>
      </c>
      <c r="E172" s="163">
        <f t="shared" si="24"/>
        <v>93219.45500000002</v>
      </c>
      <c r="F172" s="163">
        <f t="shared" si="24"/>
        <v>8660</v>
      </c>
      <c r="G172" s="163">
        <f t="shared" si="24"/>
        <v>4266.056</v>
      </c>
      <c r="H172" s="163">
        <f t="shared" si="24"/>
        <v>16.9</v>
      </c>
      <c r="I172" s="163">
        <f t="shared" si="24"/>
        <v>12942.956</v>
      </c>
      <c r="J172" s="163">
        <f t="shared" si="24"/>
        <v>6623.1</v>
      </c>
      <c r="K172" s="163">
        <f t="shared" si="24"/>
        <v>4145.673</v>
      </c>
      <c r="L172" s="163">
        <f t="shared" si="24"/>
        <v>14</v>
      </c>
      <c r="M172" s="163">
        <f t="shared" si="24"/>
        <v>10782.773</v>
      </c>
      <c r="N172" s="163">
        <f t="shared" si="24"/>
        <v>0</v>
      </c>
      <c r="O172" s="163">
        <f t="shared" si="24"/>
        <v>488.1</v>
      </c>
      <c r="P172" s="163">
        <f t="shared" si="24"/>
        <v>0</v>
      </c>
      <c r="Q172" s="163">
        <f t="shared" si="24"/>
        <v>488.1</v>
      </c>
      <c r="R172" s="176" t="s">
        <v>103</v>
      </c>
      <c r="S172" s="163">
        <f aca="true" t="shared" si="25" ref="S172:AD172">S168+S169+S170+S171</f>
        <v>93.3</v>
      </c>
      <c r="T172" s="163">
        <f t="shared" si="25"/>
        <v>216.9</v>
      </c>
      <c r="U172" s="163">
        <f t="shared" si="25"/>
        <v>241.17999999999998</v>
      </c>
      <c r="V172" s="163">
        <f t="shared" si="25"/>
        <v>551.38</v>
      </c>
      <c r="W172" s="163">
        <f t="shared" si="25"/>
        <v>0</v>
      </c>
      <c r="X172" s="163">
        <f t="shared" si="25"/>
        <v>0</v>
      </c>
      <c r="Y172" s="163">
        <f t="shared" si="25"/>
        <v>481.4</v>
      </c>
      <c r="Z172" s="163">
        <f t="shared" si="25"/>
        <v>481.4</v>
      </c>
      <c r="AA172" s="163">
        <f t="shared" si="25"/>
        <v>0</v>
      </c>
      <c r="AB172" s="163">
        <f t="shared" si="25"/>
        <v>0</v>
      </c>
      <c r="AC172" s="163">
        <f t="shared" si="25"/>
        <v>0</v>
      </c>
      <c r="AD172" s="163">
        <f t="shared" si="25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49"/>
      <c r="G173" s="11"/>
      <c r="H173" s="11"/>
      <c r="I173" s="11"/>
      <c r="J173" s="149"/>
      <c r="K173" s="11"/>
      <c r="L173" s="11"/>
      <c r="M173" s="142"/>
      <c r="N173" s="11"/>
      <c r="O173" s="11"/>
      <c r="P173" s="11"/>
      <c r="Q173" s="11"/>
      <c r="R173" s="173" t="s">
        <v>158</v>
      </c>
      <c r="S173" s="11"/>
      <c r="T173" s="11"/>
      <c r="U173" s="11"/>
      <c r="V173" s="142"/>
      <c r="W173" s="149"/>
      <c r="X173" s="11"/>
      <c r="Y173" s="11"/>
      <c r="Z173" s="11"/>
      <c r="AA173" s="149"/>
      <c r="AB173" s="11"/>
      <c r="AC173" s="11"/>
      <c r="AD173" s="11"/>
    </row>
    <row r="174" spans="1:30" s="27" customFormat="1" ht="12.75">
      <c r="A174" s="124" t="s">
        <v>159</v>
      </c>
      <c r="B174" s="11">
        <f>$B$45</f>
        <v>11949.4</v>
      </c>
      <c r="C174" s="11">
        <f>$C$45</f>
        <v>6946.4</v>
      </c>
      <c r="D174" s="11">
        <f>$D$45</f>
        <v>74.7</v>
      </c>
      <c r="E174" s="142">
        <f>$E$45</f>
        <v>18970.5</v>
      </c>
      <c r="F174" s="149">
        <f>$F$45</f>
        <v>2311</v>
      </c>
      <c r="G174" s="11">
        <f>$G$45</f>
        <v>1510.4</v>
      </c>
      <c r="H174" s="11">
        <f>$H$45</f>
        <v>160.6</v>
      </c>
      <c r="I174" s="11">
        <f>$I$45</f>
        <v>3982</v>
      </c>
      <c r="J174" s="149">
        <f>$J$45</f>
        <v>0</v>
      </c>
      <c r="K174" s="11">
        <f>$K$45</f>
        <v>65</v>
      </c>
      <c r="L174" s="11">
        <f>$L$45</f>
        <v>20</v>
      </c>
      <c r="M174" s="142">
        <f>$M$45</f>
        <v>85</v>
      </c>
      <c r="N174" s="11">
        <f>$N$45</f>
        <v>308</v>
      </c>
      <c r="O174" s="11">
        <f>$O$45</f>
        <v>0</v>
      </c>
      <c r="P174" s="11">
        <f>$P$45</f>
        <v>21.1</v>
      </c>
      <c r="Q174" s="11">
        <f>$Q$45</f>
        <v>329.1</v>
      </c>
      <c r="R174" s="124" t="s">
        <v>159</v>
      </c>
      <c r="S174" s="11">
        <f>$S$45</f>
        <v>1227.2</v>
      </c>
      <c r="T174" s="11">
        <f>$T$45</f>
        <v>535.5</v>
      </c>
      <c r="U174" s="11">
        <f>$U$45</f>
        <v>63.4</v>
      </c>
      <c r="V174" s="142">
        <f>$V$45</f>
        <v>1826.1</v>
      </c>
      <c r="W174" s="149">
        <f>$W$45</f>
        <v>157.6</v>
      </c>
      <c r="X174" s="11">
        <f>$X$45</f>
        <v>80.8</v>
      </c>
      <c r="Y174" s="11">
        <f>$Y$45</f>
        <v>27.9</v>
      </c>
      <c r="Z174" s="11">
        <f>$Z$45</f>
        <v>266.3</v>
      </c>
      <c r="AA174" s="149">
        <f>$AA$45</f>
        <v>508.4</v>
      </c>
      <c r="AB174" s="11">
        <f>$AB$45</f>
        <v>0</v>
      </c>
      <c r="AC174" s="11">
        <f>$AC$45</f>
        <v>0</v>
      </c>
      <c r="AD174" s="11">
        <f>$AD$45</f>
        <v>508.4</v>
      </c>
    </row>
    <row r="175" spans="1:30" s="27" customFormat="1" ht="12.75">
      <c r="A175" s="124" t="s">
        <v>160</v>
      </c>
      <c r="B175" s="11">
        <f>$B$50</f>
        <v>18880</v>
      </c>
      <c r="C175" s="11">
        <f>$C$50</f>
        <v>20542</v>
      </c>
      <c r="D175" s="11">
        <f>$D$50</f>
        <v>1021.8</v>
      </c>
      <c r="E175" s="142">
        <f>$E$50</f>
        <v>40443.8</v>
      </c>
      <c r="F175" s="149">
        <f>$F$50</f>
        <v>19428.8</v>
      </c>
      <c r="G175" s="11">
        <f>$G$50</f>
        <v>12946.6</v>
      </c>
      <c r="H175" s="11">
        <f>$H$50</f>
        <v>178.4</v>
      </c>
      <c r="I175" s="11">
        <f>$I$50</f>
        <v>32553.8</v>
      </c>
      <c r="J175" s="149">
        <f>$J$50</f>
        <v>0</v>
      </c>
      <c r="K175" s="11">
        <f>$K$50</f>
        <v>0</v>
      </c>
      <c r="L175" s="11">
        <f>$L$50</f>
        <v>0</v>
      </c>
      <c r="M175" s="142">
        <f>$M$50</f>
        <v>0</v>
      </c>
      <c r="N175" s="11">
        <f>$N$50</f>
        <v>1018.7</v>
      </c>
      <c r="O175" s="11">
        <f>$O$50</f>
        <v>94</v>
      </c>
      <c r="P175" s="11">
        <f>$P$50</f>
        <v>0</v>
      </c>
      <c r="Q175" s="11">
        <f>$Q$50</f>
        <v>1112.7</v>
      </c>
      <c r="R175" s="124" t="s">
        <v>160</v>
      </c>
      <c r="S175" s="11">
        <f>$S$50</f>
        <v>2747.1</v>
      </c>
      <c r="T175" s="11">
        <f>$T$50</f>
        <v>1190.5</v>
      </c>
      <c r="U175" s="11">
        <f>$U$50</f>
        <v>92.4</v>
      </c>
      <c r="V175" s="142">
        <f>$V$50</f>
        <v>4030</v>
      </c>
      <c r="W175" s="149">
        <f>$W$50</f>
        <v>377.1</v>
      </c>
      <c r="X175" s="11">
        <f>$X$50</f>
        <v>456.6</v>
      </c>
      <c r="Y175" s="11">
        <f>$Y$50</f>
        <v>11.2</v>
      </c>
      <c r="Z175" s="11">
        <f>$Z$50</f>
        <v>844.9</v>
      </c>
      <c r="AA175" s="149">
        <f>$AA$50</f>
        <v>154.5</v>
      </c>
      <c r="AB175" s="11">
        <f>$AB$50</f>
        <v>0</v>
      </c>
      <c r="AC175" s="11">
        <f>$AC$50</f>
        <v>0</v>
      </c>
      <c r="AD175" s="11">
        <f>$AD$50</f>
        <v>154.5</v>
      </c>
    </row>
    <row r="176" spans="1:30" s="27" customFormat="1" ht="12.75">
      <c r="A176" s="124" t="s">
        <v>161</v>
      </c>
      <c r="B176" s="11">
        <f>$B$54</f>
        <v>13445.2</v>
      </c>
      <c r="C176" s="11">
        <f>$C$54</f>
        <v>17709.66</v>
      </c>
      <c r="D176" s="11">
        <f>$D$54</f>
        <v>396.7</v>
      </c>
      <c r="E176" s="142">
        <f>$E$54</f>
        <v>31551.56</v>
      </c>
      <c r="F176" s="149">
        <f>$F$54</f>
        <v>1184.7</v>
      </c>
      <c r="G176" s="11">
        <f>$G$54</f>
        <v>1690.8</v>
      </c>
      <c r="H176" s="11">
        <f>$H$54</f>
        <v>0</v>
      </c>
      <c r="I176" s="11">
        <f>$I$54</f>
        <v>2875.5</v>
      </c>
      <c r="J176" s="149">
        <f>$J$54</f>
        <v>0</v>
      </c>
      <c r="K176" s="11">
        <f>$K$54</f>
        <v>0</v>
      </c>
      <c r="L176" s="11">
        <f>$L$54</f>
        <v>0</v>
      </c>
      <c r="M176" s="142">
        <f>$M$54</f>
        <v>0</v>
      </c>
      <c r="N176" s="11">
        <f>$N$54</f>
        <v>270.6</v>
      </c>
      <c r="O176" s="11">
        <f>$O$54</f>
        <v>84.7</v>
      </c>
      <c r="P176" s="11">
        <f>$P$54</f>
        <v>0</v>
      </c>
      <c r="Q176" s="11">
        <f>$Q$54</f>
        <v>355.3</v>
      </c>
      <c r="R176" s="124" t="s">
        <v>161</v>
      </c>
      <c r="S176" s="11">
        <f>$S$54</f>
        <v>1942.5</v>
      </c>
      <c r="T176" s="11">
        <f>$T$54</f>
        <v>1856.9</v>
      </c>
      <c r="U176" s="11">
        <f>$U$54</f>
        <v>70.3</v>
      </c>
      <c r="V176" s="142">
        <f>$V$54</f>
        <v>3869.7</v>
      </c>
      <c r="W176" s="149">
        <f>$W$54</f>
        <v>98.3</v>
      </c>
      <c r="X176" s="11">
        <f>$X$54</f>
        <v>362.5</v>
      </c>
      <c r="Y176" s="11">
        <f>$Y$54</f>
        <v>109.5</v>
      </c>
      <c r="Z176" s="11">
        <f>$Z$54</f>
        <v>570.3</v>
      </c>
      <c r="AA176" s="149">
        <f>$AA$54</f>
        <v>46.8</v>
      </c>
      <c r="AB176" s="11">
        <f>$AB$54</f>
        <v>0</v>
      </c>
      <c r="AC176" s="11">
        <f>$AC$54</f>
        <v>0</v>
      </c>
      <c r="AD176" s="11">
        <f>$AD$54</f>
        <v>46.8</v>
      </c>
    </row>
    <row r="177" spans="1:30" s="27" customFormat="1" ht="12.75">
      <c r="A177" s="124" t="s">
        <v>162</v>
      </c>
      <c r="B177" s="11">
        <f>$B$73</f>
        <v>32340.3</v>
      </c>
      <c r="C177" s="11">
        <f>$C$73</f>
        <v>40017.86</v>
      </c>
      <c r="D177" s="11">
        <f>$D$73</f>
        <v>1495.9</v>
      </c>
      <c r="E177" s="142">
        <f>$E$73</f>
        <v>73854.06</v>
      </c>
      <c r="F177" s="149">
        <f>$F$73</f>
        <v>9322.33</v>
      </c>
      <c r="G177" s="11">
        <f>$G$73</f>
        <v>12982.5</v>
      </c>
      <c r="H177" s="11">
        <f>$H$73</f>
        <v>0</v>
      </c>
      <c r="I177" s="11">
        <f>$I$73</f>
        <v>22304.83</v>
      </c>
      <c r="J177" s="149">
        <f>$J$73</f>
        <v>0</v>
      </c>
      <c r="K177" s="11">
        <f>$K$73</f>
        <v>0</v>
      </c>
      <c r="L177" s="11">
        <f>$L$73</f>
        <v>0</v>
      </c>
      <c r="M177" s="142">
        <f>$M$73</f>
        <v>0</v>
      </c>
      <c r="N177" s="11">
        <f>$N$73</f>
        <v>75.7</v>
      </c>
      <c r="O177" s="11">
        <f>$O$73</f>
        <v>82.7</v>
      </c>
      <c r="P177" s="11">
        <f>$P$73</f>
        <v>0</v>
      </c>
      <c r="Q177" s="11">
        <f>$Q$73</f>
        <v>158.4</v>
      </c>
      <c r="R177" s="124" t="s">
        <v>162</v>
      </c>
      <c r="S177" s="11">
        <f>$S$73</f>
        <v>3850.72</v>
      </c>
      <c r="T177" s="11">
        <f>$T$73</f>
        <v>4593.74</v>
      </c>
      <c r="U177" s="11">
        <f>$U$73</f>
        <v>74.6</v>
      </c>
      <c r="V177" s="142">
        <f>$V$73</f>
        <v>8519.06</v>
      </c>
      <c r="W177" s="149">
        <f>$W$73</f>
        <v>188.4</v>
      </c>
      <c r="X177" s="11">
        <f>$X$73</f>
        <v>248.1</v>
      </c>
      <c r="Y177" s="11">
        <f>$Y$73</f>
        <v>7.2</v>
      </c>
      <c r="Z177" s="11">
        <f>$Z$73</f>
        <v>443.7</v>
      </c>
      <c r="AA177" s="149">
        <f>$AA$73</f>
        <v>6.9</v>
      </c>
      <c r="AB177" s="11">
        <f>$AB$73</f>
        <v>0</v>
      </c>
      <c r="AC177" s="11">
        <f>$AC$73</f>
        <v>0</v>
      </c>
      <c r="AD177" s="11">
        <f>$AD$73</f>
        <v>6.9</v>
      </c>
    </row>
    <row r="178" spans="1:30" s="27" customFormat="1" ht="12.75">
      <c r="A178" s="124" t="s">
        <v>163</v>
      </c>
      <c r="B178" s="11">
        <f>$B$86</f>
        <v>9262.3</v>
      </c>
      <c r="C178" s="11">
        <f>$C$86</f>
        <v>25495.4</v>
      </c>
      <c r="D178" s="11">
        <f>$D$86</f>
        <v>0</v>
      </c>
      <c r="E178" s="142">
        <f>$E$86</f>
        <v>34757.7</v>
      </c>
      <c r="F178" s="149">
        <f>$F$86</f>
        <v>20586.8</v>
      </c>
      <c r="G178" s="11">
        <f>$G$86</f>
        <v>24685.5</v>
      </c>
      <c r="H178" s="11">
        <f>$H$86</f>
        <v>0</v>
      </c>
      <c r="I178" s="11">
        <f>$I$86</f>
        <v>45272.3</v>
      </c>
      <c r="J178" s="149">
        <f>$J$86</f>
        <v>175.6</v>
      </c>
      <c r="K178" s="11">
        <f>$K$86</f>
        <v>29.3</v>
      </c>
      <c r="L178" s="11">
        <f>$L$86</f>
        <v>0</v>
      </c>
      <c r="M178" s="142">
        <f>$M$86</f>
        <v>204.9</v>
      </c>
      <c r="N178" s="11">
        <f>$N$86</f>
        <v>2012.9</v>
      </c>
      <c r="O178" s="11">
        <f>$O$86</f>
        <v>121.4</v>
      </c>
      <c r="P178" s="11">
        <f>$P$86</f>
        <v>0</v>
      </c>
      <c r="Q178" s="11">
        <f>$Q$86</f>
        <v>2134.3</v>
      </c>
      <c r="R178" s="124" t="s">
        <v>163</v>
      </c>
      <c r="S178" s="11">
        <f>$S$86</f>
        <v>1118.6</v>
      </c>
      <c r="T178" s="11">
        <f>$T$86</f>
        <v>1280.7</v>
      </c>
      <c r="U178" s="11">
        <f>$U$86</f>
        <v>0</v>
      </c>
      <c r="V178" s="142">
        <f>$V$86</f>
        <v>2399.3</v>
      </c>
      <c r="W178" s="149">
        <f>$W$86</f>
        <v>615</v>
      </c>
      <c r="X178" s="11">
        <f>$X$86</f>
        <v>729.7</v>
      </c>
      <c r="Y178" s="11">
        <f>$Y$86</f>
        <v>5.8</v>
      </c>
      <c r="Z178" s="11">
        <f>$Z$86</f>
        <v>1350.5</v>
      </c>
      <c r="AA178" s="149">
        <f>$AA$86</f>
        <v>30.8</v>
      </c>
      <c r="AB178" s="11">
        <f>$AB$86</f>
        <v>0</v>
      </c>
      <c r="AC178" s="11">
        <f>$AC$86</f>
        <v>0</v>
      </c>
      <c r="AD178" s="11">
        <f>$AD$86</f>
        <v>30.8</v>
      </c>
    </row>
    <row r="179" spans="1:30" s="72" customFormat="1" ht="12.75">
      <c r="A179" s="177" t="s">
        <v>103</v>
      </c>
      <c r="B179" s="163">
        <f aca="true" t="shared" si="26" ref="B179:Q179">B174+B175+B176+B177+B178</f>
        <v>85877.20000000001</v>
      </c>
      <c r="C179" s="163">
        <f t="shared" si="26"/>
        <v>110711.32</v>
      </c>
      <c r="D179" s="163">
        <f t="shared" si="26"/>
        <v>2989.1000000000004</v>
      </c>
      <c r="E179" s="163">
        <f t="shared" si="26"/>
        <v>199577.62</v>
      </c>
      <c r="F179" s="163">
        <f t="shared" si="26"/>
        <v>52833.630000000005</v>
      </c>
      <c r="G179" s="163">
        <f t="shared" si="26"/>
        <v>53815.8</v>
      </c>
      <c r="H179" s="163">
        <f t="shared" si="26"/>
        <v>339</v>
      </c>
      <c r="I179" s="163">
        <f t="shared" si="26"/>
        <v>106988.43000000001</v>
      </c>
      <c r="J179" s="163">
        <f t="shared" si="26"/>
        <v>175.6</v>
      </c>
      <c r="K179" s="163">
        <f t="shared" si="26"/>
        <v>94.3</v>
      </c>
      <c r="L179" s="163">
        <f t="shared" si="26"/>
        <v>20</v>
      </c>
      <c r="M179" s="163">
        <f t="shared" si="26"/>
        <v>289.9</v>
      </c>
      <c r="N179" s="163">
        <f t="shared" si="26"/>
        <v>3685.9000000000005</v>
      </c>
      <c r="O179" s="163">
        <f t="shared" si="26"/>
        <v>382.79999999999995</v>
      </c>
      <c r="P179" s="163">
        <f t="shared" si="26"/>
        <v>21.1</v>
      </c>
      <c r="Q179" s="163">
        <f t="shared" si="26"/>
        <v>4089.8</v>
      </c>
      <c r="R179" s="177" t="s">
        <v>103</v>
      </c>
      <c r="S179" s="163">
        <f aca="true" t="shared" si="27" ref="S179:AD179">S174+S175+S176+S177+S178</f>
        <v>10886.12</v>
      </c>
      <c r="T179" s="163">
        <f t="shared" si="27"/>
        <v>9457.34</v>
      </c>
      <c r="U179" s="163">
        <f t="shared" si="27"/>
        <v>300.70000000000005</v>
      </c>
      <c r="V179" s="163">
        <f t="shared" si="27"/>
        <v>20644.16</v>
      </c>
      <c r="W179" s="163">
        <f t="shared" si="27"/>
        <v>1436.4</v>
      </c>
      <c r="X179" s="163">
        <f t="shared" si="27"/>
        <v>1877.7</v>
      </c>
      <c r="Y179" s="163">
        <f t="shared" si="27"/>
        <v>161.6</v>
      </c>
      <c r="Z179" s="163">
        <f t="shared" si="27"/>
        <v>3475.7</v>
      </c>
      <c r="AA179" s="163">
        <f t="shared" si="27"/>
        <v>747.3999999999999</v>
      </c>
      <c r="AB179" s="163">
        <f t="shared" si="27"/>
        <v>0</v>
      </c>
      <c r="AC179" s="163">
        <f t="shared" si="27"/>
        <v>0</v>
      </c>
      <c r="AD179" s="163">
        <f t="shared" si="27"/>
        <v>747.3999999999999</v>
      </c>
    </row>
    <row r="180" spans="1:30" s="27" customFormat="1" ht="1.5" customHeight="1">
      <c r="A180" s="174"/>
      <c r="B180" s="26"/>
      <c r="C180" s="26"/>
      <c r="D180" s="26"/>
      <c r="E180" s="144"/>
      <c r="F180" s="151"/>
      <c r="G180" s="26"/>
      <c r="H180" s="26"/>
      <c r="I180" s="26"/>
      <c r="J180" s="151"/>
      <c r="K180" s="26"/>
      <c r="L180" s="26"/>
      <c r="M180" s="144"/>
      <c r="N180" s="26"/>
      <c r="O180" s="26"/>
      <c r="P180" s="26"/>
      <c r="Q180" s="26"/>
      <c r="R180" s="174"/>
      <c r="S180" s="26"/>
      <c r="T180" s="26"/>
      <c r="U180" s="26"/>
      <c r="V180" s="144"/>
      <c r="W180" s="151"/>
      <c r="X180" s="26"/>
      <c r="Y180" s="26"/>
      <c r="Z180" s="26"/>
      <c r="AA180" s="151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152"/>
      <c r="G181" s="42"/>
      <c r="H181" s="42"/>
      <c r="I181" s="42"/>
      <c r="J181" s="152"/>
      <c r="K181" s="42"/>
      <c r="L181" s="42"/>
      <c r="M181" s="145"/>
      <c r="N181" s="42"/>
      <c r="O181" s="42"/>
      <c r="P181" s="42"/>
      <c r="Q181" s="42"/>
      <c r="R181" s="173" t="s">
        <v>164</v>
      </c>
      <c r="S181" s="42"/>
      <c r="T181" s="42"/>
      <c r="U181" s="42"/>
      <c r="V181" s="145"/>
      <c r="W181" s="152"/>
      <c r="X181" s="42"/>
      <c r="Y181" s="42"/>
      <c r="Z181" s="42"/>
      <c r="AA181" s="152"/>
      <c r="AB181" s="42"/>
      <c r="AC181" s="42"/>
      <c r="AD181" s="42"/>
    </row>
    <row r="182" spans="1:30" s="27" customFormat="1" ht="12.75">
      <c r="A182" s="124" t="s">
        <v>165</v>
      </c>
      <c r="B182" s="11">
        <f>$B$23</f>
        <v>33136.7</v>
      </c>
      <c r="C182" s="11">
        <f>$C$23</f>
        <v>3373.53</v>
      </c>
      <c r="D182" s="11">
        <f>$D$23</f>
        <v>437.4</v>
      </c>
      <c r="E182" s="142">
        <f>$E$23</f>
        <v>36947.63</v>
      </c>
      <c r="F182" s="149">
        <f>$F$23</f>
        <v>0</v>
      </c>
      <c r="G182" s="11">
        <f>$G$23</f>
        <v>0</v>
      </c>
      <c r="H182" s="11">
        <f>$H$23</f>
        <v>109.4</v>
      </c>
      <c r="I182" s="11">
        <f>$I$23</f>
        <v>109.4</v>
      </c>
      <c r="J182" s="149">
        <f>$J$23</f>
        <v>0</v>
      </c>
      <c r="K182" s="11">
        <f>$K$23</f>
        <v>0</v>
      </c>
      <c r="L182" s="11">
        <f>$L$23</f>
        <v>6.7</v>
      </c>
      <c r="M182" s="142">
        <f>$M$23</f>
        <v>6.7</v>
      </c>
      <c r="N182" s="11">
        <f>$N$23</f>
        <v>385.3</v>
      </c>
      <c r="O182" s="11">
        <f>$O$23</f>
        <v>119.8</v>
      </c>
      <c r="P182" s="11">
        <f>$P$23</f>
        <v>0</v>
      </c>
      <c r="Q182" s="11">
        <f>$Q$23</f>
        <v>505.1</v>
      </c>
      <c r="R182" s="124" t="s">
        <v>165</v>
      </c>
      <c r="S182" s="11">
        <f>$S$23</f>
        <v>4780.9</v>
      </c>
      <c r="T182" s="11">
        <f>$T$23</f>
        <v>497.6</v>
      </c>
      <c r="U182" s="11">
        <f>$U$23</f>
        <v>719.3</v>
      </c>
      <c r="V182" s="142">
        <f>$V$23</f>
        <v>5997.8</v>
      </c>
      <c r="W182" s="149">
        <f>$W$23</f>
        <v>406.5</v>
      </c>
      <c r="X182" s="11">
        <f>$X$23</f>
        <v>714.2</v>
      </c>
      <c r="Y182" s="11">
        <f>$Y$23</f>
        <v>555.9</v>
      </c>
      <c r="Z182" s="11">
        <f>$Z$23</f>
        <v>1676.6</v>
      </c>
      <c r="AA182" s="149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4" t="s">
        <v>166</v>
      </c>
      <c r="B183" s="11">
        <f>$B$30</f>
        <v>12932.1</v>
      </c>
      <c r="C183" s="11">
        <f>$C$30</f>
        <v>2037.9</v>
      </c>
      <c r="D183" s="11">
        <f>$D$30</f>
        <v>196.3</v>
      </c>
      <c r="E183" s="142">
        <f>$E$30</f>
        <v>15166.3</v>
      </c>
      <c r="F183" s="149">
        <f>$F$30</f>
        <v>0</v>
      </c>
      <c r="G183" s="11">
        <f>$G$30</f>
        <v>0</v>
      </c>
      <c r="H183" s="11">
        <f>$H$30</f>
        <v>163.9</v>
      </c>
      <c r="I183" s="11">
        <f>$I$30</f>
        <v>163.9</v>
      </c>
      <c r="J183" s="149">
        <f>$J$30</f>
        <v>0</v>
      </c>
      <c r="K183" s="11">
        <f>$K$30</f>
        <v>0</v>
      </c>
      <c r="L183" s="11">
        <f>$L$30</f>
        <v>26.7</v>
      </c>
      <c r="M183" s="142">
        <f>$M$30</f>
        <v>26.7</v>
      </c>
      <c r="N183" s="11">
        <f>$N$30</f>
        <v>0</v>
      </c>
      <c r="O183" s="11">
        <f>$O$30</f>
        <v>0</v>
      </c>
      <c r="P183" s="11">
        <f>$P$30</f>
        <v>0</v>
      </c>
      <c r="Q183" s="11">
        <f>$Q$30</f>
        <v>0</v>
      </c>
      <c r="R183" s="124" t="s">
        <v>166</v>
      </c>
      <c r="S183" s="11">
        <f>$S$30</f>
        <v>163.2</v>
      </c>
      <c r="T183" s="11">
        <f>$T$30</f>
        <v>188.5</v>
      </c>
      <c r="U183" s="11">
        <f>$U$30</f>
        <v>317.9</v>
      </c>
      <c r="V183" s="142">
        <f>$V$30</f>
        <v>669.6</v>
      </c>
      <c r="W183" s="149">
        <f>$W$30</f>
        <v>116.2</v>
      </c>
      <c r="X183" s="11">
        <f>$X$30</f>
        <v>42.3</v>
      </c>
      <c r="Y183" s="11">
        <f>$Y$30</f>
        <v>242.58</v>
      </c>
      <c r="Z183" s="11">
        <f>$Z$30</f>
        <v>401.08</v>
      </c>
      <c r="AA183" s="149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4" t="s">
        <v>167</v>
      </c>
      <c r="B184" s="11">
        <f>$B$36</f>
        <v>28222.5</v>
      </c>
      <c r="C184" s="11">
        <f>$C$36</f>
        <v>14815.68</v>
      </c>
      <c r="D184" s="11">
        <f>$D$36</f>
        <v>186.5</v>
      </c>
      <c r="E184" s="142">
        <f>$E$36</f>
        <v>43224.68</v>
      </c>
      <c r="F184" s="149">
        <f>$F$36</f>
        <v>999.9</v>
      </c>
      <c r="G184" s="11">
        <f>$G$36</f>
        <v>640.6</v>
      </c>
      <c r="H184" s="11">
        <f>$H$36</f>
        <v>601.6</v>
      </c>
      <c r="I184" s="11">
        <f>$I$36</f>
        <v>2242.1</v>
      </c>
      <c r="J184" s="149">
        <f>$J$36</f>
        <v>0</v>
      </c>
      <c r="K184" s="11">
        <f>$K$36</f>
        <v>314.6</v>
      </c>
      <c r="L184" s="11">
        <f>$L$36</f>
        <v>0</v>
      </c>
      <c r="M184" s="142">
        <f>$M$36</f>
        <v>314.6</v>
      </c>
      <c r="N184" s="11">
        <f>$N$36</f>
        <v>1103.6</v>
      </c>
      <c r="O184" s="11">
        <f>$O$36</f>
        <v>79.5</v>
      </c>
      <c r="P184" s="11">
        <f>$P$36</f>
        <v>1316.8</v>
      </c>
      <c r="Q184" s="11">
        <f>$Q$36</f>
        <v>2499.9</v>
      </c>
      <c r="R184" s="124" t="s">
        <v>167</v>
      </c>
      <c r="S184" s="11">
        <f>$S$36</f>
        <v>3148.5</v>
      </c>
      <c r="T184" s="11">
        <f>$T$36</f>
        <v>2212.42</v>
      </c>
      <c r="U184" s="11">
        <f>$U$36</f>
        <v>733.8</v>
      </c>
      <c r="V184" s="142">
        <f>$V$36</f>
        <v>6094.72</v>
      </c>
      <c r="W184" s="149">
        <f>$W$36</f>
        <v>169.5</v>
      </c>
      <c r="X184" s="11">
        <f>$X$36</f>
        <v>1192.53</v>
      </c>
      <c r="Y184" s="11">
        <f>$Y$36</f>
        <v>369.9</v>
      </c>
      <c r="Z184" s="11">
        <f>$Z$36</f>
        <v>1731.93</v>
      </c>
      <c r="AA184" s="149">
        <f>$AA$36</f>
        <v>93.6</v>
      </c>
      <c r="AB184" s="11">
        <f>$AB$36</f>
        <v>39.2</v>
      </c>
      <c r="AC184" s="11">
        <f>$AC$36</f>
        <v>103.8</v>
      </c>
      <c r="AD184" s="11">
        <f>$AD$36</f>
        <v>236.6</v>
      </c>
    </row>
    <row r="185" spans="1:30" s="27" customFormat="1" ht="12.75">
      <c r="A185" s="124" t="s">
        <v>168</v>
      </c>
      <c r="B185" s="11">
        <f>$B$57</f>
        <v>18989.5</v>
      </c>
      <c r="C185" s="11">
        <f>$C$57</f>
        <v>7913.313000000001</v>
      </c>
      <c r="D185" s="11">
        <f>$D$57</f>
        <v>2677.9</v>
      </c>
      <c r="E185" s="142">
        <f>$E$57</f>
        <v>29580.712999999992</v>
      </c>
      <c r="F185" s="149">
        <f>$F$57</f>
        <v>0</v>
      </c>
      <c r="G185" s="11">
        <f>$G$57</f>
        <v>0</v>
      </c>
      <c r="H185" s="11">
        <f>$H$57</f>
        <v>0</v>
      </c>
      <c r="I185" s="11">
        <f>$I$57</f>
        <v>0</v>
      </c>
      <c r="J185" s="149">
        <f>$J$57</f>
        <v>0</v>
      </c>
      <c r="K185" s="11">
        <f>$K$57</f>
        <v>0</v>
      </c>
      <c r="L185" s="11">
        <f>$L$57</f>
        <v>0</v>
      </c>
      <c r="M185" s="142">
        <f>$M$57</f>
        <v>0</v>
      </c>
      <c r="N185" s="11">
        <f>$N$57</f>
        <v>44.7</v>
      </c>
      <c r="O185" s="11">
        <f>$O$57</f>
        <v>0</v>
      </c>
      <c r="P185" s="11">
        <f>$P$57</f>
        <v>0</v>
      </c>
      <c r="Q185" s="11">
        <f>$Q$57</f>
        <v>44.7</v>
      </c>
      <c r="R185" s="124" t="s">
        <v>168</v>
      </c>
      <c r="S185" s="11">
        <f>$S$57</f>
        <v>2217.8</v>
      </c>
      <c r="T185" s="11">
        <f>$T$57</f>
        <v>518.76</v>
      </c>
      <c r="U185" s="11">
        <f>$U$57</f>
        <v>418.5</v>
      </c>
      <c r="V185" s="142">
        <f>$V$57</f>
        <v>3155.06</v>
      </c>
      <c r="W185" s="149">
        <f>$W$57</f>
        <v>54.1</v>
      </c>
      <c r="X185" s="11">
        <f>$X$57</f>
        <v>88.3</v>
      </c>
      <c r="Y185" s="11">
        <f>$Y$57</f>
        <v>129.5</v>
      </c>
      <c r="Z185" s="11">
        <f>$Z$57</f>
        <v>271.9</v>
      </c>
      <c r="AA185" s="149">
        <f>$AA$57</f>
        <v>52.1</v>
      </c>
      <c r="AB185" s="11">
        <f>$AB$57</f>
        <v>0</v>
      </c>
      <c r="AC185" s="11">
        <f>$AC$57</f>
        <v>0</v>
      </c>
      <c r="AD185" s="11">
        <f>$AD$57</f>
        <v>52.1</v>
      </c>
    </row>
    <row r="186" spans="1:30" s="72" customFormat="1" ht="12.75">
      <c r="A186" s="178" t="s">
        <v>103</v>
      </c>
      <c r="B186" s="163">
        <f aca="true" t="shared" si="28" ref="B186:Q186">B182+B183+B184+B185</f>
        <v>93280.79999999999</v>
      </c>
      <c r="C186" s="163">
        <f t="shared" si="28"/>
        <v>28140.423000000003</v>
      </c>
      <c r="D186" s="163">
        <f t="shared" si="28"/>
        <v>3498.1000000000004</v>
      </c>
      <c r="E186" s="163">
        <f t="shared" si="28"/>
        <v>124919.32299999997</v>
      </c>
      <c r="F186" s="163">
        <f t="shared" si="28"/>
        <v>999.9</v>
      </c>
      <c r="G186" s="163">
        <f t="shared" si="28"/>
        <v>640.6</v>
      </c>
      <c r="H186" s="163">
        <f t="shared" si="28"/>
        <v>874.9000000000001</v>
      </c>
      <c r="I186" s="163">
        <f t="shared" si="28"/>
        <v>2515.4</v>
      </c>
      <c r="J186" s="163">
        <f t="shared" si="28"/>
        <v>0</v>
      </c>
      <c r="K186" s="163">
        <f t="shared" si="28"/>
        <v>314.6</v>
      </c>
      <c r="L186" s="163">
        <f t="shared" si="28"/>
        <v>33.4</v>
      </c>
      <c r="M186" s="163">
        <f t="shared" si="28"/>
        <v>348</v>
      </c>
      <c r="N186" s="163">
        <f t="shared" si="28"/>
        <v>1533.6</v>
      </c>
      <c r="O186" s="163">
        <f t="shared" si="28"/>
        <v>199.3</v>
      </c>
      <c r="P186" s="163">
        <f t="shared" si="28"/>
        <v>1316.8</v>
      </c>
      <c r="Q186" s="163">
        <f t="shared" si="28"/>
        <v>3049.7</v>
      </c>
      <c r="R186" s="178" t="s">
        <v>103</v>
      </c>
      <c r="S186" s="163">
        <f aca="true" t="shared" si="29" ref="S186:AD186">S182+S183+S184+S185</f>
        <v>10310.4</v>
      </c>
      <c r="T186" s="163">
        <f t="shared" si="29"/>
        <v>3417.2799999999997</v>
      </c>
      <c r="U186" s="163">
        <f t="shared" si="29"/>
        <v>2189.5</v>
      </c>
      <c r="V186" s="163">
        <f t="shared" si="29"/>
        <v>15917.18</v>
      </c>
      <c r="W186" s="163">
        <f t="shared" si="29"/>
        <v>746.3000000000001</v>
      </c>
      <c r="X186" s="163">
        <f t="shared" si="29"/>
        <v>2037.33</v>
      </c>
      <c r="Y186" s="163">
        <f t="shared" si="29"/>
        <v>1297.88</v>
      </c>
      <c r="Z186" s="163">
        <f t="shared" si="29"/>
        <v>4081.5099999999998</v>
      </c>
      <c r="AA186" s="163">
        <f t="shared" si="29"/>
        <v>145.7</v>
      </c>
      <c r="AB186" s="163">
        <f t="shared" si="29"/>
        <v>39.2</v>
      </c>
      <c r="AC186" s="163">
        <f t="shared" si="29"/>
        <v>103.8</v>
      </c>
      <c r="AD186" s="163">
        <f t="shared" si="29"/>
        <v>288.7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49"/>
      <c r="G187" s="11"/>
      <c r="H187" s="11"/>
      <c r="I187" s="11"/>
      <c r="J187" s="149"/>
      <c r="K187" s="11"/>
      <c r="L187" s="11"/>
      <c r="M187" s="142"/>
      <c r="N187" s="11"/>
      <c r="O187" s="11"/>
      <c r="P187" s="11"/>
      <c r="Q187" s="11"/>
      <c r="R187" s="173" t="s">
        <v>169</v>
      </c>
      <c r="S187" s="11"/>
      <c r="T187" s="11"/>
      <c r="U187" s="11"/>
      <c r="V187" s="142"/>
      <c r="W187" s="149"/>
      <c r="X187" s="11"/>
      <c r="Y187" s="11"/>
      <c r="Z187" s="11"/>
      <c r="AA187" s="149"/>
      <c r="AB187" s="11"/>
      <c r="AC187" s="11"/>
      <c r="AD187" s="11"/>
    </row>
    <row r="188" spans="1:30" s="27" customFormat="1" ht="12.75">
      <c r="A188" s="124" t="s">
        <v>170</v>
      </c>
      <c r="B188" s="11">
        <f>$B$17</f>
        <v>14967.9</v>
      </c>
      <c r="C188" s="11">
        <f>$C$17</f>
        <v>2199.5</v>
      </c>
      <c r="D188" s="11">
        <f>$D$17</f>
        <v>0</v>
      </c>
      <c r="E188" s="142">
        <f>$E$17</f>
        <v>17167.4</v>
      </c>
      <c r="F188" s="149">
        <f>$F$17</f>
        <v>56303.8</v>
      </c>
      <c r="G188" s="11">
        <f>$G$17</f>
        <v>19679.5</v>
      </c>
      <c r="H188" s="11">
        <f>$H$17</f>
        <v>0</v>
      </c>
      <c r="I188" s="11">
        <f>$I$17</f>
        <v>75983.3</v>
      </c>
      <c r="J188" s="149">
        <f>$J$17</f>
        <v>0</v>
      </c>
      <c r="K188" s="11">
        <f>$K$17</f>
        <v>74.1</v>
      </c>
      <c r="L188" s="11">
        <f>$L$17</f>
        <v>0</v>
      </c>
      <c r="M188" s="142">
        <f>$M$17</f>
        <v>74.1</v>
      </c>
      <c r="N188" s="11">
        <f>$N$17</f>
        <v>129</v>
      </c>
      <c r="O188" s="11">
        <f>$O$17</f>
        <v>666.3</v>
      </c>
      <c r="P188" s="11">
        <f>$P$17</f>
        <v>0</v>
      </c>
      <c r="Q188" s="11">
        <f>$Q$17</f>
        <v>795.3</v>
      </c>
      <c r="R188" s="124" t="s">
        <v>170</v>
      </c>
      <c r="S188" s="11">
        <f>$S$17</f>
        <v>2908.6</v>
      </c>
      <c r="T188" s="11">
        <f>$T$17</f>
        <v>1882.7</v>
      </c>
      <c r="U188" s="11">
        <f>$U$17</f>
        <v>0</v>
      </c>
      <c r="V188" s="142">
        <f>$V$17</f>
        <v>4791.3</v>
      </c>
      <c r="W188" s="149">
        <f>$W$17</f>
        <v>60.8</v>
      </c>
      <c r="X188" s="11">
        <f>$X$17</f>
        <v>200.4</v>
      </c>
      <c r="Y188" s="11">
        <f>$Y$17</f>
        <v>0</v>
      </c>
      <c r="Z188" s="11">
        <f>$Z$17</f>
        <v>261.2</v>
      </c>
      <c r="AA188" s="149">
        <f>$AA$17</f>
        <v>46</v>
      </c>
      <c r="AB188" s="11">
        <f>$AB$17</f>
        <v>7.4</v>
      </c>
      <c r="AC188" s="11">
        <f>$AC$17</f>
        <v>0</v>
      </c>
      <c r="AD188" s="11">
        <f>$AD$17</f>
        <v>53.4</v>
      </c>
    </row>
    <row r="189" spans="1:30" s="27" customFormat="1" ht="12.75">
      <c r="A189" s="124" t="s">
        <v>171</v>
      </c>
      <c r="B189" s="11">
        <f>$B$18</f>
        <v>30557.1</v>
      </c>
      <c r="C189" s="11">
        <f>$C$18</f>
        <v>11355.7</v>
      </c>
      <c r="D189" s="11">
        <f>$D$18</f>
        <v>0</v>
      </c>
      <c r="E189" s="142">
        <f>$E$18</f>
        <v>41912.8</v>
      </c>
      <c r="F189" s="149">
        <f>$F$18</f>
        <v>104079.9</v>
      </c>
      <c r="G189" s="11">
        <f>$G$18</f>
        <v>33058.3</v>
      </c>
      <c r="H189" s="11">
        <f>$H$18</f>
        <v>0</v>
      </c>
      <c r="I189" s="11">
        <f>$I$18</f>
        <v>137138.2</v>
      </c>
      <c r="J189" s="149">
        <f>$J$18</f>
        <v>345.4</v>
      </c>
      <c r="K189" s="11">
        <f>$K$18</f>
        <v>0</v>
      </c>
      <c r="L189" s="11">
        <f>$L$18</f>
        <v>0</v>
      </c>
      <c r="M189" s="142">
        <f>$M$18</f>
        <v>345.4</v>
      </c>
      <c r="N189" s="11">
        <f>$N$18</f>
        <v>1045</v>
      </c>
      <c r="O189" s="11">
        <f>$O$18</f>
        <v>57.4</v>
      </c>
      <c r="P189" s="11">
        <f>$P$18</f>
        <v>0</v>
      </c>
      <c r="Q189" s="11">
        <f>$Q$18</f>
        <v>1102.4</v>
      </c>
      <c r="R189" s="124" t="s">
        <v>171</v>
      </c>
      <c r="S189" s="11">
        <f>$S$18</f>
        <v>14559.4</v>
      </c>
      <c r="T189" s="11">
        <f>$T$18</f>
        <v>4472.5</v>
      </c>
      <c r="U189" s="11">
        <f>$U$18</f>
        <v>0</v>
      </c>
      <c r="V189" s="142">
        <f>$V$18</f>
        <v>19031.9</v>
      </c>
      <c r="W189" s="149">
        <f>$W$18</f>
        <v>127.2</v>
      </c>
      <c r="X189" s="11">
        <f>$X$18</f>
        <v>13.8</v>
      </c>
      <c r="Y189" s="11">
        <f>$Y$18</f>
        <v>0</v>
      </c>
      <c r="Z189" s="11">
        <f>$Z$18</f>
        <v>141</v>
      </c>
      <c r="AA189" s="149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4" t="s">
        <v>172</v>
      </c>
      <c r="B190" s="11">
        <f>$B$80</f>
        <v>48310.3</v>
      </c>
      <c r="C190" s="11">
        <f>$C$80</f>
        <v>29082.3</v>
      </c>
      <c r="D190" s="11">
        <f>$D$80</f>
        <v>842.3</v>
      </c>
      <c r="E190" s="142">
        <f>$E$80</f>
        <v>78234.9</v>
      </c>
      <c r="F190" s="149">
        <f>$F$80</f>
        <v>42705.2</v>
      </c>
      <c r="G190" s="11">
        <f>$G$80</f>
        <v>26304.5</v>
      </c>
      <c r="H190" s="11">
        <f>$H$80</f>
        <v>933.2</v>
      </c>
      <c r="I190" s="11">
        <f>$I$80</f>
        <v>69942.9</v>
      </c>
      <c r="J190" s="149">
        <f>$J$80</f>
        <v>0</v>
      </c>
      <c r="K190" s="11">
        <f>$K$80</f>
        <v>0</v>
      </c>
      <c r="L190" s="11">
        <f>$L$80</f>
        <v>0</v>
      </c>
      <c r="M190" s="142">
        <f>$M$80</f>
        <v>0</v>
      </c>
      <c r="N190" s="11">
        <f>$N$80</f>
        <v>323.4</v>
      </c>
      <c r="O190" s="11">
        <f>$O$80</f>
        <v>1052.3</v>
      </c>
      <c r="P190" s="11">
        <f>$P$80</f>
        <v>19.8</v>
      </c>
      <c r="Q190" s="11">
        <f>$Q$80</f>
        <v>1395.5</v>
      </c>
      <c r="R190" s="124" t="s">
        <v>172</v>
      </c>
      <c r="S190" s="11">
        <f>$S$80</f>
        <v>3754.7</v>
      </c>
      <c r="T190" s="11">
        <f>$T$80</f>
        <v>2178.1</v>
      </c>
      <c r="U190" s="11">
        <f>$U$80</f>
        <v>322.1</v>
      </c>
      <c r="V190" s="142">
        <f>$V$80</f>
        <v>6254.9</v>
      </c>
      <c r="W190" s="149">
        <f>$W$80</f>
        <v>136.7</v>
      </c>
      <c r="X190" s="11">
        <f>$X$80</f>
        <v>95.5</v>
      </c>
      <c r="Y190" s="11">
        <f>$Y$80</f>
        <v>11.4</v>
      </c>
      <c r="Z190" s="11">
        <f>$Z$80</f>
        <v>243.6</v>
      </c>
      <c r="AA190" s="149">
        <f>$AA$80</f>
        <v>210.9</v>
      </c>
      <c r="AB190" s="11">
        <f>$AB$80</f>
        <v>40.6</v>
      </c>
      <c r="AC190" s="11">
        <f>$AC$80</f>
        <v>0</v>
      </c>
      <c r="AD190" s="11">
        <f>$AD$80</f>
        <v>251.5</v>
      </c>
    </row>
    <row r="191" spans="1:30" s="27" customFormat="1" ht="12.75">
      <c r="A191" s="124" t="s">
        <v>173</v>
      </c>
      <c r="B191" s="11">
        <f>$B$87</f>
        <v>128940.09</v>
      </c>
      <c r="C191" s="11">
        <f>$C$87</f>
        <v>35756.9</v>
      </c>
      <c r="D191" s="11">
        <f>$D$87</f>
        <v>0</v>
      </c>
      <c r="E191" s="142">
        <f>$E$87</f>
        <v>164696.99</v>
      </c>
      <c r="F191" s="149">
        <f>$F$87</f>
        <v>73208.3</v>
      </c>
      <c r="G191" s="11">
        <f>$G$87</f>
        <v>30840.2</v>
      </c>
      <c r="H191" s="11">
        <f>$H$87</f>
        <v>58.2</v>
      </c>
      <c r="I191" s="11">
        <f>$I$87</f>
        <v>104106.7</v>
      </c>
      <c r="J191" s="149">
        <f>$J$87</f>
        <v>70.8</v>
      </c>
      <c r="K191" s="11">
        <f>$K$87</f>
        <v>200.3</v>
      </c>
      <c r="L191" s="11">
        <f>$L$87</f>
        <v>0</v>
      </c>
      <c r="M191" s="142">
        <f>$M$87</f>
        <v>271.1</v>
      </c>
      <c r="N191" s="11">
        <f>$N$87</f>
        <v>0</v>
      </c>
      <c r="O191" s="11">
        <f>$O$87</f>
        <v>256.2</v>
      </c>
      <c r="P191" s="11">
        <f>$P$87</f>
        <v>0</v>
      </c>
      <c r="Q191" s="11">
        <f>$Q$87</f>
        <v>256.2</v>
      </c>
      <c r="R191" s="124" t="s">
        <v>173</v>
      </c>
      <c r="S191" s="11">
        <f>$S$87</f>
        <v>1906.1</v>
      </c>
      <c r="T191" s="11">
        <f>$T$87</f>
        <v>570.9</v>
      </c>
      <c r="U191" s="11">
        <f>$U$87</f>
        <v>0</v>
      </c>
      <c r="V191" s="142">
        <f>$V$87</f>
        <v>2477</v>
      </c>
      <c r="W191" s="149">
        <f>$W$87</f>
        <v>104.8</v>
      </c>
      <c r="X191" s="11">
        <f>$X$87</f>
        <v>304.4</v>
      </c>
      <c r="Y191" s="11">
        <f>$Y$87</f>
        <v>0</v>
      </c>
      <c r="Z191" s="11">
        <f>$Z$87</f>
        <v>409.2</v>
      </c>
      <c r="AA191" s="149">
        <f>$AA$87</f>
        <v>1493.3</v>
      </c>
      <c r="AB191" s="11">
        <f>$AB$87</f>
        <v>20</v>
      </c>
      <c r="AC191" s="11">
        <f>$AC$87</f>
        <v>0</v>
      </c>
      <c r="AD191" s="11">
        <f>$AD$87</f>
        <v>1513.3</v>
      </c>
    </row>
    <row r="192" spans="1:30" s="72" customFormat="1" ht="12.75">
      <c r="A192" s="178" t="s">
        <v>103</v>
      </c>
      <c r="B192" s="163">
        <f aca="true" t="shared" si="30" ref="B192:Q192">B188+B189+B190+B191</f>
        <v>222775.39</v>
      </c>
      <c r="C192" s="163">
        <f t="shared" si="30"/>
        <v>78394.4</v>
      </c>
      <c r="D192" s="163">
        <f t="shared" si="30"/>
        <v>842.3</v>
      </c>
      <c r="E192" s="163">
        <f t="shared" si="30"/>
        <v>302012.08999999997</v>
      </c>
      <c r="F192" s="163">
        <f t="shared" si="30"/>
        <v>276297.2</v>
      </c>
      <c r="G192" s="163">
        <f t="shared" si="30"/>
        <v>109882.5</v>
      </c>
      <c r="H192" s="163">
        <f t="shared" si="30"/>
        <v>991.4000000000001</v>
      </c>
      <c r="I192" s="163">
        <f t="shared" si="30"/>
        <v>387171.10000000003</v>
      </c>
      <c r="J192" s="163">
        <f t="shared" si="30"/>
        <v>416.2</v>
      </c>
      <c r="K192" s="163">
        <f t="shared" si="30"/>
        <v>274.4</v>
      </c>
      <c r="L192" s="163">
        <f t="shared" si="30"/>
        <v>0</v>
      </c>
      <c r="M192" s="163">
        <f t="shared" si="30"/>
        <v>690.6</v>
      </c>
      <c r="N192" s="163">
        <f t="shared" si="30"/>
        <v>1497.4</v>
      </c>
      <c r="O192" s="163">
        <f t="shared" si="30"/>
        <v>2032.2</v>
      </c>
      <c r="P192" s="163">
        <f t="shared" si="30"/>
        <v>19.8</v>
      </c>
      <c r="Q192" s="163">
        <f t="shared" si="30"/>
        <v>3549.3999999999996</v>
      </c>
      <c r="R192" s="178" t="s">
        <v>103</v>
      </c>
      <c r="S192" s="163">
        <f aca="true" t="shared" si="31" ref="S192:AD192">S188+S189+S190+S191</f>
        <v>23128.8</v>
      </c>
      <c r="T192" s="163">
        <f t="shared" si="31"/>
        <v>9104.199999999999</v>
      </c>
      <c r="U192" s="163">
        <f t="shared" si="31"/>
        <v>322.1</v>
      </c>
      <c r="V192" s="163">
        <f t="shared" si="31"/>
        <v>32555.1</v>
      </c>
      <c r="W192" s="163">
        <f t="shared" si="31"/>
        <v>429.5</v>
      </c>
      <c r="X192" s="163">
        <f t="shared" si="31"/>
        <v>614.1</v>
      </c>
      <c r="Y192" s="163">
        <f t="shared" si="31"/>
        <v>11.4</v>
      </c>
      <c r="Z192" s="163">
        <f t="shared" si="31"/>
        <v>1055</v>
      </c>
      <c r="AA192" s="163">
        <f t="shared" si="31"/>
        <v>1750.1999999999998</v>
      </c>
      <c r="AB192" s="163">
        <f t="shared" si="31"/>
        <v>68</v>
      </c>
      <c r="AC192" s="163">
        <f t="shared" si="31"/>
        <v>0</v>
      </c>
      <c r="AD192" s="163">
        <f t="shared" si="31"/>
        <v>1818.1999999999998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49"/>
      <c r="G193" s="11"/>
      <c r="H193" s="11"/>
      <c r="I193" s="11"/>
      <c r="J193" s="149"/>
      <c r="K193" s="11"/>
      <c r="L193" s="11"/>
      <c r="M193" s="142"/>
      <c r="N193" s="11"/>
      <c r="O193" s="11"/>
      <c r="P193" s="11"/>
      <c r="Q193" s="11"/>
      <c r="R193" s="173" t="s">
        <v>174</v>
      </c>
      <c r="S193" s="11"/>
      <c r="T193" s="11"/>
      <c r="U193" s="11"/>
      <c r="V193" s="142"/>
      <c r="W193" s="149"/>
      <c r="X193" s="11"/>
      <c r="Y193" s="11"/>
      <c r="Z193" s="11"/>
      <c r="AA193" s="149"/>
      <c r="AB193" s="11"/>
      <c r="AC193" s="11"/>
      <c r="AD193" s="11"/>
    </row>
    <row r="194" spans="1:30" s="27" customFormat="1" ht="12.75">
      <c r="A194" s="124" t="s">
        <v>175</v>
      </c>
      <c r="B194" s="11">
        <f>$B$25</f>
        <v>2761.9</v>
      </c>
      <c r="C194" s="11">
        <f>$C$25</f>
        <v>1200.7</v>
      </c>
      <c r="D194" s="11">
        <f>$D$25</f>
        <v>13.1</v>
      </c>
      <c r="E194" s="142">
        <f>$E$25</f>
        <v>3975.7</v>
      </c>
      <c r="F194" s="149">
        <f>$F$25</f>
        <v>16062.9</v>
      </c>
      <c r="G194" s="11">
        <f>$G$25</f>
        <v>5447</v>
      </c>
      <c r="H194" s="11">
        <f>$H$25</f>
        <v>9.8</v>
      </c>
      <c r="I194" s="11">
        <f>$I$25</f>
        <v>21519.7</v>
      </c>
      <c r="J194" s="149">
        <f>$J$25</f>
        <v>103.1</v>
      </c>
      <c r="K194" s="11">
        <f>$K$25</f>
        <v>180.6</v>
      </c>
      <c r="L194" s="11">
        <f>$L$25</f>
        <v>0</v>
      </c>
      <c r="M194" s="142">
        <f>$M$25</f>
        <v>283.7</v>
      </c>
      <c r="N194" s="11">
        <f>$N$25</f>
        <v>95.6</v>
      </c>
      <c r="O194" s="11">
        <f>$O$25</f>
        <v>0</v>
      </c>
      <c r="P194" s="11">
        <f>$P$25</f>
        <v>0</v>
      </c>
      <c r="Q194" s="11">
        <f>$Q$25</f>
        <v>95.6</v>
      </c>
      <c r="R194" s="124" t="s">
        <v>175</v>
      </c>
      <c r="S194" s="11">
        <f>$S$25</f>
        <v>18.2</v>
      </c>
      <c r="T194" s="11">
        <f>$T$25</f>
        <v>29.2</v>
      </c>
      <c r="U194" s="11">
        <f>$U$25</f>
        <v>0</v>
      </c>
      <c r="V194" s="142">
        <f>$V$25</f>
        <v>47.4</v>
      </c>
      <c r="W194" s="149">
        <f>$W$25</f>
        <v>12.7</v>
      </c>
      <c r="X194" s="11">
        <f>$X$25</f>
        <v>3.2</v>
      </c>
      <c r="Y194" s="11">
        <f>$Y$25</f>
        <v>0</v>
      </c>
      <c r="Z194" s="11">
        <f>$Z$25</f>
        <v>15.9</v>
      </c>
      <c r="AA194" s="149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4" t="s">
        <v>176</v>
      </c>
      <c r="B195" s="11">
        <f>$B$34</f>
        <v>254.2</v>
      </c>
      <c r="C195" s="11">
        <f>$C$34</f>
        <v>466.6</v>
      </c>
      <c r="D195" s="11">
        <f>$D$34</f>
        <v>66.5</v>
      </c>
      <c r="E195" s="142">
        <f>$E$34</f>
        <v>787.3</v>
      </c>
      <c r="F195" s="149">
        <f>$F$34</f>
        <v>1329.3</v>
      </c>
      <c r="G195" s="11">
        <f>$G$34</f>
        <v>5384.2</v>
      </c>
      <c r="H195" s="11">
        <f>$H$34</f>
        <v>1</v>
      </c>
      <c r="I195" s="11">
        <f>$I$34</f>
        <v>6714.5</v>
      </c>
      <c r="J195" s="149">
        <f>$J$34</f>
        <v>0</v>
      </c>
      <c r="K195" s="11">
        <f>$K$34</f>
        <v>0</v>
      </c>
      <c r="L195" s="11">
        <f>$L$34</f>
        <v>33.6</v>
      </c>
      <c r="M195" s="142">
        <f>$M$34</f>
        <v>33.6</v>
      </c>
      <c r="N195" s="11">
        <f>$N$34</f>
        <v>0</v>
      </c>
      <c r="O195" s="11">
        <f>$O$34</f>
        <v>0</v>
      </c>
      <c r="P195" s="11">
        <f>$P$34</f>
        <v>0</v>
      </c>
      <c r="Q195" s="11">
        <f>$Q$34</f>
        <v>0</v>
      </c>
      <c r="R195" s="124" t="s">
        <v>176</v>
      </c>
      <c r="S195" s="11">
        <f>$S$34</f>
        <v>0</v>
      </c>
      <c r="T195" s="11">
        <f>$T$34</f>
        <v>0</v>
      </c>
      <c r="U195" s="11">
        <f>$U$34</f>
        <v>0</v>
      </c>
      <c r="V195" s="142">
        <f>$V$34</f>
        <v>0</v>
      </c>
      <c r="W195" s="149">
        <f>$W$34</f>
        <v>0</v>
      </c>
      <c r="X195" s="11">
        <f>$X$34</f>
        <v>159.4</v>
      </c>
      <c r="Y195" s="11">
        <f>$Y$34</f>
        <v>0</v>
      </c>
      <c r="Z195" s="11">
        <f>$Z$34</f>
        <v>159.4</v>
      </c>
      <c r="AA195" s="149">
        <f>$AA$34</f>
        <v>0</v>
      </c>
      <c r="AB195" s="11">
        <f>$AB$34</f>
        <v>0</v>
      </c>
      <c r="AC195" s="11">
        <f>$AC$34</f>
        <v>0</v>
      </c>
      <c r="AD195" s="11">
        <f>$AD$34</f>
        <v>0</v>
      </c>
    </row>
    <row r="196" spans="1:30" s="27" customFormat="1" ht="12.75">
      <c r="A196" s="124" t="s">
        <v>177</v>
      </c>
      <c r="B196" s="11">
        <f>$B$41</f>
        <v>876.3</v>
      </c>
      <c r="C196" s="11">
        <f>$C$41</f>
        <v>847.5</v>
      </c>
      <c r="D196" s="11">
        <f>$D$41</f>
        <v>0</v>
      </c>
      <c r="E196" s="142">
        <f>$E$41</f>
        <v>1723.8</v>
      </c>
      <c r="F196" s="149">
        <f>$F$41</f>
        <v>3934.9</v>
      </c>
      <c r="G196" s="11">
        <f>$G$41</f>
        <v>3143.3</v>
      </c>
      <c r="H196" s="11">
        <f>$H$41</f>
        <v>0</v>
      </c>
      <c r="I196" s="11">
        <f>$I$41</f>
        <v>7078.2</v>
      </c>
      <c r="J196" s="149">
        <f>$J$41</f>
        <v>1098.3</v>
      </c>
      <c r="K196" s="11">
        <f>$K$41</f>
        <v>1132.2</v>
      </c>
      <c r="L196" s="11">
        <f>$L$41</f>
        <v>0</v>
      </c>
      <c r="M196" s="142">
        <f>$M$41</f>
        <v>2230.5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4" t="s">
        <v>177</v>
      </c>
      <c r="S196" s="11">
        <f>$S$41</f>
        <v>159.7</v>
      </c>
      <c r="T196" s="11">
        <f>$T$41</f>
        <v>47.2</v>
      </c>
      <c r="U196" s="11">
        <f>$U$41</f>
        <v>0</v>
      </c>
      <c r="V196" s="142">
        <f>$V$41</f>
        <v>206.9</v>
      </c>
      <c r="W196" s="149">
        <f>$W$41</f>
        <v>13.4</v>
      </c>
      <c r="X196" s="11">
        <f>$X$41</f>
        <v>24.2</v>
      </c>
      <c r="Y196" s="11">
        <f>$Y$41</f>
        <v>0</v>
      </c>
      <c r="Z196" s="11">
        <f>$Z$41</f>
        <v>37.6</v>
      </c>
      <c r="AA196" s="149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4" t="s">
        <v>178</v>
      </c>
      <c r="B197" s="11">
        <f>$B$48</f>
        <v>8013</v>
      </c>
      <c r="C197" s="11">
        <f>$C$48</f>
        <v>11600.4</v>
      </c>
      <c r="D197" s="11">
        <f>$D$48</f>
        <v>1764.46</v>
      </c>
      <c r="E197" s="142">
        <f>$E$48</f>
        <v>21377.86</v>
      </c>
      <c r="F197" s="149">
        <f>$F$48</f>
        <v>30762.8</v>
      </c>
      <c r="G197" s="11">
        <f>$G$48</f>
        <v>63721.6</v>
      </c>
      <c r="H197" s="11">
        <f>$H$48</f>
        <v>568.67</v>
      </c>
      <c r="I197" s="11">
        <f>$I$48</f>
        <v>95053.07</v>
      </c>
      <c r="J197" s="149">
        <f>$J$48</f>
        <v>4700</v>
      </c>
      <c r="K197" s="11">
        <f>$K$48</f>
        <v>7366.3</v>
      </c>
      <c r="L197" s="11">
        <f>$L$48</f>
        <v>57.66</v>
      </c>
      <c r="M197" s="142">
        <f>$M$48</f>
        <v>12123.96</v>
      </c>
      <c r="N197" s="11">
        <f>$N$48</f>
        <v>0</v>
      </c>
      <c r="O197" s="11">
        <f>$O$48</f>
        <v>6.4</v>
      </c>
      <c r="P197" s="11">
        <f>$P$48</f>
        <v>0</v>
      </c>
      <c r="Q197" s="11">
        <f>$Q$48</f>
        <v>6.4</v>
      </c>
      <c r="R197" s="124" t="s">
        <v>178</v>
      </c>
      <c r="S197" s="11">
        <f>$S$48</f>
        <v>316.5</v>
      </c>
      <c r="T197" s="11">
        <f>$T$48</f>
        <v>70.5</v>
      </c>
      <c r="U197" s="11">
        <f>$U$48</f>
        <v>0</v>
      </c>
      <c r="V197" s="142">
        <f>$V$48</f>
        <v>387</v>
      </c>
      <c r="W197" s="149">
        <f>$W$48</f>
        <v>565.8</v>
      </c>
      <c r="X197" s="11">
        <f>$X$48</f>
        <v>218.1</v>
      </c>
      <c r="Y197" s="11">
        <f>$Y$48</f>
        <v>0</v>
      </c>
      <c r="Z197" s="11">
        <f>$Z$48</f>
        <v>783.9</v>
      </c>
      <c r="AA197" s="149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4" t="s">
        <v>179</v>
      </c>
      <c r="B198" s="11">
        <f>$B$65</f>
        <v>1857.6</v>
      </c>
      <c r="C198" s="11">
        <f>$C$65</f>
        <v>1670.4</v>
      </c>
      <c r="D198" s="11">
        <f>$D$65</f>
        <v>0</v>
      </c>
      <c r="E198" s="142">
        <f>$E$65</f>
        <v>3528</v>
      </c>
      <c r="F198" s="149">
        <f>$F$65</f>
        <v>1376.2</v>
      </c>
      <c r="G198" s="11">
        <f>$G$65</f>
        <v>2195.9</v>
      </c>
      <c r="H198" s="11">
        <f>$H$65</f>
        <v>0</v>
      </c>
      <c r="I198" s="11">
        <f>$I$65</f>
        <v>3572.1</v>
      </c>
      <c r="J198" s="149">
        <f>$J$65</f>
        <v>969.6</v>
      </c>
      <c r="K198" s="11">
        <f>$K$65</f>
        <v>331.6</v>
      </c>
      <c r="L198" s="11">
        <f>$L$65</f>
        <v>0</v>
      </c>
      <c r="M198" s="142">
        <f>$M$65</f>
        <v>1301.2</v>
      </c>
      <c r="N198" s="11">
        <f>$N$65</f>
        <v>0</v>
      </c>
      <c r="O198" s="11">
        <f>$O$65</f>
        <v>76</v>
      </c>
      <c r="P198" s="11">
        <f>$P$65</f>
        <v>0</v>
      </c>
      <c r="Q198" s="11">
        <f>$Q$65</f>
        <v>76</v>
      </c>
      <c r="R198" s="124" t="s">
        <v>179</v>
      </c>
      <c r="S198" s="11">
        <f>$S$65</f>
        <v>0</v>
      </c>
      <c r="T198" s="11">
        <f>$T$65</f>
        <v>5.6</v>
      </c>
      <c r="U198" s="11">
        <f>$U$65</f>
        <v>0</v>
      </c>
      <c r="V198" s="142">
        <f>$V$65</f>
        <v>5.6</v>
      </c>
      <c r="W198" s="149">
        <f>$W$65</f>
        <v>4</v>
      </c>
      <c r="X198" s="11">
        <f>$X$65</f>
        <v>51.7</v>
      </c>
      <c r="Y198" s="11">
        <f>$Y$65</f>
        <v>0</v>
      </c>
      <c r="Z198" s="11">
        <f>$Z$65</f>
        <v>55.7</v>
      </c>
      <c r="AA198" s="149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2" customFormat="1" ht="12.75">
      <c r="A199" s="178" t="s">
        <v>103</v>
      </c>
      <c r="B199" s="163">
        <f aca="true" t="shared" si="32" ref="B199:Q199">B194+B195+B196+B197+B198</f>
        <v>13763</v>
      </c>
      <c r="C199" s="163">
        <f t="shared" si="32"/>
        <v>15785.6</v>
      </c>
      <c r="D199" s="163">
        <f t="shared" si="32"/>
        <v>1844.06</v>
      </c>
      <c r="E199" s="163">
        <f t="shared" si="32"/>
        <v>31392.66</v>
      </c>
      <c r="F199" s="163">
        <f t="shared" si="32"/>
        <v>53466.1</v>
      </c>
      <c r="G199" s="163">
        <f t="shared" si="32"/>
        <v>79892</v>
      </c>
      <c r="H199" s="163">
        <f t="shared" si="32"/>
        <v>579.4699999999999</v>
      </c>
      <c r="I199" s="163">
        <f t="shared" si="32"/>
        <v>133937.57</v>
      </c>
      <c r="J199" s="163">
        <f t="shared" si="32"/>
        <v>6871</v>
      </c>
      <c r="K199" s="163">
        <f t="shared" si="32"/>
        <v>9010.7</v>
      </c>
      <c r="L199" s="163">
        <f t="shared" si="32"/>
        <v>91.25999999999999</v>
      </c>
      <c r="M199" s="163">
        <f t="shared" si="32"/>
        <v>15972.96</v>
      </c>
      <c r="N199" s="163">
        <f t="shared" si="32"/>
        <v>95.6</v>
      </c>
      <c r="O199" s="163">
        <f t="shared" si="32"/>
        <v>82.4</v>
      </c>
      <c r="P199" s="163">
        <f t="shared" si="32"/>
        <v>0</v>
      </c>
      <c r="Q199" s="163">
        <f t="shared" si="32"/>
        <v>178</v>
      </c>
      <c r="R199" s="178" t="s">
        <v>103</v>
      </c>
      <c r="S199" s="163">
        <f aca="true" t="shared" si="33" ref="S199:AD199">S194+S195+S196+S197+S198</f>
        <v>494.4</v>
      </c>
      <c r="T199" s="163">
        <f t="shared" si="33"/>
        <v>152.5</v>
      </c>
      <c r="U199" s="163">
        <f t="shared" si="33"/>
        <v>0</v>
      </c>
      <c r="V199" s="163">
        <f t="shared" si="33"/>
        <v>646.9</v>
      </c>
      <c r="W199" s="163">
        <f t="shared" si="33"/>
        <v>595.9</v>
      </c>
      <c r="X199" s="163">
        <f t="shared" si="33"/>
        <v>456.59999999999997</v>
      </c>
      <c r="Y199" s="163">
        <f t="shared" si="33"/>
        <v>0</v>
      </c>
      <c r="Z199" s="163">
        <f t="shared" si="33"/>
        <v>1052.5</v>
      </c>
      <c r="AA199" s="163">
        <f t="shared" si="33"/>
        <v>0</v>
      </c>
      <c r="AB199" s="163">
        <f t="shared" si="33"/>
        <v>0</v>
      </c>
      <c r="AC199" s="163">
        <f t="shared" si="33"/>
        <v>0</v>
      </c>
      <c r="AD199" s="163">
        <f t="shared" si="33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49"/>
      <c r="G200" s="11"/>
      <c r="H200" s="11"/>
      <c r="I200" s="11"/>
      <c r="J200" s="149"/>
      <c r="K200" s="11"/>
      <c r="L200" s="11"/>
      <c r="M200" s="142"/>
      <c r="N200" s="11"/>
      <c r="O200" s="11"/>
      <c r="P200" s="11"/>
      <c r="Q200" s="11"/>
      <c r="R200" s="173" t="s">
        <v>180</v>
      </c>
      <c r="S200" s="11"/>
      <c r="T200" s="11"/>
      <c r="U200" s="11"/>
      <c r="V200" s="142"/>
      <c r="W200" s="149"/>
      <c r="X200" s="11"/>
      <c r="Y200" s="11"/>
      <c r="Z200" s="11"/>
      <c r="AA200" s="149"/>
      <c r="AB200" s="11"/>
      <c r="AC200" s="11"/>
      <c r="AD200" s="11"/>
    </row>
    <row r="201" spans="1:30" s="27" customFormat="1" ht="12.75">
      <c r="A201" s="124" t="s">
        <v>181</v>
      </c>
      <c r="B201" s="11">
        <f>$B$10</f>
        <v>2884.8089999999997</v>
      </c>
      <c r="C201" s="11">
        <f>$C$10</f>
        <v>0</v>
      </c>
      <c r="D201" s="11">
        <f>$D$10</f>
        <v>0</v>
      </c>
      <c r="E201" s="142">
        <f>$E$10</f>
        <v>2884.8089999999997</v>
      </c>
      <c r="F201" s="149">
        <f>$F$10</f>
        <v>18298.878000000004</v>
      </c>
      <c r="G201" s="11">
        <f>$G$10</f>
        <v>66.5</v>
      </c>
      <c r="H201" s="11">
        <f>$H$10</f>
        <v>0</v>
      </c>
      <c r="I201" s="11">
        <f>$I$10</f>
        <v>18365.378000000004</v>
      </c>
      <c r="J201" s="149">
        <f>$J$10</f>
        <v>204</v>
      </c>
      <c r="K201" s="11">
        <f>$K$10</f>
        <v>86</v>
      </c>
      <c r="L201" s="11">
        <f>$L$10</f>
        <v>0</v>
      </c>
      <c r="M201" s="142">
        <f>$M$10</f>
        <v>290</v>
      </c>
      <c r="N201" s="11">
        <f>$N$10</f>
        <v>153</v>
      </c>
      <c r="O201" s="11">
        <f>$O$10</f>
        <v>0</v>
      </c>
      <c r="P201" s="11">
        <f>$P$10</f>
        <v>0</v>
      </c>
      <c r="Q201" s="11">
        <f>$Q$10</f>
        <v>153</v>
      </c>
      <c r="R201" s="124" t="s">
        <v>181</v>
      </c>
      <c r="S201" s="11">
        <f>$S$10</f>
        <v>376.609</v>
      </c>
      <c r="T201" s="11">
        <f>$T$10</f>
        <v>0</v>
      </c>
      <c r="U201" s="11">
        <f>$U$10</f>
        <v>0</v>
      </c>
      <c r="V201" s="142">
        <f>$V$10</f>
        <v>376.609</v>
      </c>
      <c r="W201" s="149">
        <f>$W$10</f>
        <v>55.5</v>
      </c>
      <c r="X201" s="11">
        <f>$X$10</f>
        <v>0</v>
      </c>
      <c r="Y201" s="11">
        <f>$Y$10</f>
        <v>0</v>
      </c>
      <c r="Z201" s="11">
        <f>$Z$10</f>
        <v>55.5</v>
      </c>
      <c r="AA201" s="149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4" t="s">
        <v>182</v>
      </c>
      <c r="B202" s="11">
        <f>$B$13</f>
        <v>143.4</v>
      </c>
      <c r="C202" s="11">
        <f>$C$13</f>
        <v>1459.332</v>
      </c>
      <c r="D202" s="11">
        <f>$D$13</f>
        <v>0</v>
      </c>
      <c r="E202" s="142">
        <f>$E$13</f>
        <v>1602.7320000000002</v>
      </c>
      <c r="F202" s="149">
        <f>$F$13</f>
        <v>18</v>
      </c>
      <c r="G202" s="11">
        <f>$G$13</f>
        <v>1314.8709999999999</v>
      </c>
      <c r="H202" s="11">
        <f>$H$13</f>
        <v>0</v>
      </c>
      <c r="I202" s="11">
        <f>$I$13</f>
        <v>1332.8709999999999</v>
      </c>
      <c r="J202" s="149">
        <f>$J$13</f>
        <v>0</v>
      </c>
      <c r="K202" s="11">
        <f>$K$13</f>
        <v>201.463</v>
      </c>
      <c r="L202" s="11">
        <f>$L$13</f>
        <v>0</v>
      </c>
      <c r="M202" s="142">
        <f>$M$13</f>
        <v>201.463</v>
      </c>
      <c r="N202" s="11">
        <f>$N$13</f>
        <v>21.8</v>
      </c>
      <c r="O202" s="11">
        <f>$O$13</f>
        <v>0</v>
      </c>
      <c r="P202" s="11">
        <f>$P$13</f>
        <v>0</v>
      </c>
      <c r="Q202" s="11">
        <f>$Q$13</f>
        <v>21.8</v>
      </c>
      <c r="R202" s="124" t="s">
        <v>182</v>
      </c>
      <c r="S202" s="11">
        <f>$S$13</f>
        <v>0</v>
      </c>
      <c r="T202" s="11">
        <f>$T$13</f>
        <v>425.04</v>
      </c>
      <c r="U202" s="11">
        <f>$U$13</f>
        <v>0</v>
      </c>
      <c r="V202" s="142">
        <f>$V$13</f>
        <v>425.04</v>
      </c>
      <c r="W202" s="149">
        <f>$W$13</f>
        <v>0</v>
      </c>
      <c r="X202" s="11">
        <f>$X$13</f>
        <v>182.42</v>
      </c>
      <c r="Y202" s="11">
        <f>$Y$13</f>
        <v>0</v>
      </c>
      <c r="Z202" s="11">
        <f>$Z$13</f>
        <v>182.42</v>
      </c>
      <c r="AA202" s="149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67" t="s">
        <v>183</v>
      </c>
      <c r="B203" s="11">
        <f>$B$32</f>
        <v>25159.586</v>
      </c>
      <c r="C203" s="11">
        <f>$C$32</f>
        <v>8341.27</v>
      </c>
      <c r="D203" s="11">
        <f>$D$32</f>
        <v>810.6</v>
      </c>
      <c r="E203" s="142">
        <f>$E$32</f>
        <v>34311.456000000006</v>
      </c>
      <c r="F203" s="149">
        <f>$F$32</f>
        <v>129979.221</v>
      </c>
      <c r="G203" s="11">
        <f>$G$32</f>
        <v>28538.88</v>
      </c>
      <c r="H203" s="11">
        <f>$H$32</f>
        <v>880</v>
      </c>
      <c r="I203" s="11">
        <f>$I$32</f>
        <v>159398.10099999982</v>
      </c>
      <c r="J203" s="149">
        <f>$J$32</f>
        <v>4391.7480000000005</v>
      </c>
      <c r="K203" s="11">
        <f>$K$32</f>
        <v>6774.9</v>
      </c>
      <c r="L203" s="11">
        <f>$L$32</f>
        <v>399.5</v>
      </c>
      <c r="M203" s="142">
        <f>$M$32</f>
        <v>11566.148000000001</v>
      </c>
      <c r="N203" s="11">
        <f>$N$32</f>
        <v>16.9</v>
      </c>
      <c r="O203" s="11">
        <f>$O$32</f>
        <v>0</v>
      </c>
      <c r="P203" s="11">
        <f>$P$32</f>
        <v>0</v>
      </c>
      <c r="Q203" s="11">
        <f>$Q$32</f>
        <v>16.9</v>
      </c>
      <c r="R203" s="167" t="s">
        <v>183</v>
      </c>
      <c r="S203" s="11">
        <f>$S$32</f>
        <v>4584.454000000001</v>
      </c>
      <c r="T203" s="11">
        <f>$T$32</f>
        <v>1641.46</v>
      </c>
      <c r="U203" s="11">
        <f>$U$32</f>
        <v>0</v>
      </c>
      <c r="V203" s="142">
        <f>$V$32</f>
        <v>6225.914</v>
      </c>
      <c r="W203" s="149">
        <f>$W$32</f>
        <v>237.579</v>
      </c>
      <c r="X203" s="11">
        <f>$X$32</f>
        <v>32.5</v>
      </c>
      <c r="Y203" s="11">
        <f>$Y$32</f>
        <v>0</v>
      </c>
      <c r="Z203" s="11">
        <f>$Z$32</f>
        <v>270.079</v>
      </c>
      <c r="AA203" s="149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67" t="s">
        <v>184</v>
      </c>
      <c r="B204" s="11">
        <f>$B$33</f>
        <v>18302.220999999998</v>
      </c>
      <c r="C204" s="11">
        <f>$C$33</f>
        <v>14548.17</v>
      </c>
      <c r="D204" s="11">
        <f>$D$33</f>
        <v>1152.2</v>
      </c>
      <c r="E204" s="142">
        <f>$E$33</f>
        <v>34002.591</v>
      </c>
      <c r="F204" s="149">
        <f>$F$33</f>
        <v>120057.288</v>
      </c>
      <c r="G204" s="11">
        <f>$G$33</f>
        <v>56758.69799999997</v>
      </c>
      <c r="H204" s="11">
        <f>$H$33</f>
        <v>15307.417</v>
      </c>
      <c r="I204" s="11">
        <f>$I$33</f>
        <v>192123.40300000014</v>
      </c>
      <c r="J204" s="149">
        <f>$J$33</f>
        <v>11795.009000000002</v>
      </c>
      <c r="K204" s="11">
        <f>$K$33</f>
        <v>6110.876999999999</v>
      </c>
      <c r="L204" s="11">
        <f>$L$33</f>
        <v>983.678</v>
      </c>
      <c r="M204" s="142">
        <f>$M$33</f>
        <v>18889.564000000002</v>
      </c>
      <c r="N204" s="11">
        <f>$N$33</f>
        <v>391.4</v>
      </c>
      <c r="O204" s="11">
        <f>$O$33</f>
        <v>446.1</v>
      </c>
      <c r="P204" s="11">
        <f>$P$33</f>
        <v>0</v>
      </c>
      <c r="Q204" s="11">
        <f>$Q$33</f>
        <v>837.5</v>
      </c>
      <c r="R204" s="167" t="s">
        <v>184</v>
      </c>
      <c r="S204" s="11">
        <f>$S$33</f>
        <v>900.568</v>
      </c>
      <c r="T204" s="11">
        <f>$T$33</f>
        <v>1479.6</v>
      </c>
      <c r="U204" s="11">
        <f>$U$33</f>
        <v>0</v>
      </c>
      <c r="V204" s="142">
        <f>$V$33</f>
        <v>2380.168</v>
      </c>
      <c r="W204" s="149">
        <f>$W$33</f>
        <v>1465.308</v>
      </c>
      <c r="X204" s="11">
        <f>$X$33</f>
        <v>605.771</v>
      </c>
      <c r="Y204" s="11">
        <f>$Y$33</f>
        <v>17.1</v>
      </c>
      <c r="Z204" s="11">
        <f>$Z$33</f>
        <v>2088.1789999999996</v>
      </c>
      <c r="AA204" s="149">
        <f>$AA$33</f>
        <v>25.2</v>
      </c>
      <c r="AB204" s="11">
        <f>$AB$33</f>
        <v>0</v>
      </c>
      <c r="AC204" s="11">
        <f>$AC$33</f>
        <v>0</v>
      </c>
      <c r="AD204" s="11">
        <f>$AD$33</f>
        <v>25.2</v>
      </c>
    </row>
    <row r="205" spans="1:30" s="27" customFormat="1" ht="12.75">
      <c r="A205" s="167" t="s">
        <v>185</v>
      </c>
      <c r="B205" s="11">
        <f>$B$47</f>
        <v>1626.4</v>
      </c>
      <c r="C205" s="11">
        <f>$C$47</f>
        <v>640.6</v>
      </c>
      <c r="D205" s="11">
        <f>$D$47</f>
        <v>0</v>
      </c>
      <c r="E205" s="142">
        <f>$E$47</f>
        <v>2267</v>
      </c>
      <c r="F205" s="149">
        <f>$F$47</f>
        <v>4833.7</v>
      </c>
      <c r="G205" s="11">
        <f>$G$47</f>
        <v>889.7</v>
      </c>
      <c r="H205" s="11">
        <f>$H$47</f>
        <v>0</v>
      </c>
      <c r="I205" s="11">
        <f>$I$47</f>
        <v>5723.4</v>
      </c>
      <c r="J205" s="149">
        <f>$J$47</f>
        <v>117.1</v>
      </c>
      <c r="K205" s="11">
        <f>$K$47</f>
        <v>32.6</v>
      </c>
      <c r="L205" s="11">
        <f>$L$47</f>
        <v>0</v>
      </c>
      <c r="M205" s="142">
        <f>$M$47</f>
        <v>149.7</v>
      </c>
      <c r="N205" s="11">
        <f>$N$47</f>
        <v>52.8</v>
      </c>
      <c r="O205" s="11">
        <f>$O$47</f>
        <v>0</v>
      </c>
      <c r="P205" s="11">
        <f>$P$47</f>
        <v>0</v>
      </c>
      <c r="Q205" s="11">
        <f>$Q$47</f>
        <v>52.8</v>
      </c>
      <c r="R205" s="167" t="s">
        <v>185</v>
      </c>
      <c r="S205" s="11">
        <f>$S$47</f>
        <v>23</v>
      </c>
      <c r="T205" s="11">
        <f>$T$47</f>
        <v>0</v>
      </c>
      <c r="U205" s="11">
        <f>$U$47</f>
        <v>0</v>
      </c>
      <c r="V205" s="142">
        <f>$V$47</f>
        <v>23</v>
      </c>
      <c r="W205" s="149">
        <f>$W$47</f>
        <v>11.4</v>
      </c>
      <c r="X205" s="11">
        <f>$X$47</f>
        <v>0</v>
      </c>
      <c r="Y205" s="11">
        <f>$Y$47</f>
        <v>0</v>
      </c>
      <c r="Z205" s="11">
        <f>$Z$47</f>
        <v>11.4</v>
      </c>
      <c r="AA205" s="149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67" t="s">
        <v>186</v>
      </c>
      <c r="B206" s="11">
        <f>$B$66</f>
        <v>1102.8</v>
      </c>
      <c r="C206" s="11">
        <f>$C$66</f>
        <v>979.66</v>
      </c>
      <c r="D206" s="11">
        <f>$D$66</f>
        <v>36.2</v>
      </c>
      <c r="E206" s="142">
        <f>$E$66</f>
        <v>2118.66</v>
      </c>
      <c r="F206" s="149">
        <f>$F$66</f>
        <v>2354</v>
      </c>
      <c r="G206" s="11">
        <f>$G$66</f>
        <v>2164.07</v>
      </c>
      <c r="H206" s="11">
        <f>$H$66</f>
        <v>27.5</v>
      </c>
      <c r="I206" s="11">
        <f>$I$66</f>
        <v>4545.57</v>
      </c>
      <c r="J206" s="149">
        <f>$J$66</f>
        <v>1576.8</v>
      </c>
      <c r="K206" s="11">
        <f>$K$66</f>
        <v>236.72</v>
      </c>
      <c r="L206" s="11">
        <f>$L$66</f>
        <v>0</v>
      </c>
      <c r="M206" s="142">
        <f>$M$66</f>
        <v>1813.52</v>
      </c>
      <c r="N206" s="11">
        <f>$N$66</f>
        <v>0</v>
      </c>
      <c r="O206" s="11">
        <f>$O$66</f>
        <v>14.98</v>
      </c>
      <c r="P206" s="11">
        <f>$P$66</f>
        <v>0</v>
      </c>
      <c r="Q206" s="11">
        <f>$Q$66</f>
        <v>14.98</v>
      </c>
      <c r="R206" s="167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2">
        <f>$V$66</f>
        <v>0</v>
      </c>
      <c r="W206" s="149">
        <f>$W$66</f>
        <v>0</v>
      </c>
      <c r="X206" s="11">
        <f>$X$66</f>
        <v>13.4</v>
      </c>
      <c r="Y206" s="11">
        <f>$Y$66</f>
        <v>0</v>
      </c>
      <c r="Z206" s="11">
        <f>$Z$66</f>
        <v>13.4</v>
      </c>
      <c r="AA206" s="149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67" t="s">
        <v>187</v>
      </c>
      <c r="B207" s="11">
        <f>$B$82</f>
        <v>3704.1479999999997</v>
      </c>
      <c r="C207" s="11">
        <f>$C$82</f>
        <v>4593.9</v>
      </c>
      <c r="D207" s="11">
        <f>$D$82</f>
        <v>0</v>
      </c>
      <c r="E207" s="142">
        <f>$E$82</f>
        <v>8298.048</v>
      </c>
      <c r="F207" s="149">
        <f>$F$82</f>
        <v>21590.600999999995</v>
      </c>
      <c r="G207" s="11">
        <f>$G$82</f>
        <v>30154.5</v>
      </c>
      <c r="H207" s="11">
        <f>$H$82</f>
        <v>0</v>
      </c>
      <c r="I207" s="11">
        <f>$I$82</f>
        <v>51745.101</v>
      </c>
      <c r="J207" s="149">
        <f>$J$82</f>
        <v>2450.255</v>
      </c>
      <c r="K207" s="11">
        <f>$K$82</f>
        <v>864.86</v>
      </c>
      <c r="L207" s="11">
        <f>$L$82</f>
        <v>0</v>
      </c>
      <c r="M207" s="142">
        <f>$M$82</f>
        <v>3315.1150000000002</v>
      </c>
      <c r="N207" s="11">
        <f>$N$82</f>
        <v>1270.4</v>
      </c>
      <c r="O207" s="11">
        <f>$O$82</f>
        <v>405.9</v>
      </c>
      <c r="P207" s="11">
        <f>$P$82</f>
        <v>0</v>
      </c>
      <c r="Q207" s="11">
        <f>$Q$82</f>
        <v>1676.3</v>
      </c>
      <c r="R207" s="167" t="s">
        <v>187</v>
      </c>
      <c r="S207" s="11">
        <f>$S$82</f>
        <v>145.883</v>
      </c>
      <c r="T207" s="11">
        <f>$T$82</f>
        <v>454.9</v>
      </c>
      <c r="U207" s="11">
        <f>$U$82</f>
        <v>0</v>
      </c>
      <c r="V207" s="142">
        <f>$V$82</f>
        <v>600.7829999999999</v>
      </c>
      <c r="W207" s="149">
        <f>$W$82</f>
        <v>519.6759999999999</v>
      </c>
      <c r="X207" s="11">
        <f>$X$82</f>
        <v>173</v>
      </c>
      <c r="Y207" s="11">
        <f>$Y$82</f>
        <v>0</v>
      </c>
      <c r="Z207" s="11">
        <f>$Z$82</f>
        <v>692.676</v>
      </c>
      <c r="AA207" s="149">
        <f>$AA$82</f>
        <v>0</v>
      </c>
      <c r="AB207" s="11">
        <f>$AB$82</f>
        <v>0</v>
      </c>
      <c r="AC207" s="11">
        <f>$AC$82</f>
        <v>0</v>
      </c>
      <c r="AD207" s="11">
        <f>$AD$82</f>
        <v>0</v>
      </c>
    </row>
    <row r="208" spans="1:30" s="27" customFormat="1" ht="12.75">
      <c r="A208" s="167" t="s">
        <v>188</v>
      </c>
      <c r="B208" s="11">
        <f>$B$83</f>
        <v>10153.3</v>
      </c>
      <c r="C208" s="11">
        <f>$C$83</f>
        <v>3027.5</v>
      </c>
      <c r="D208" s="11">
        <f>$D$83</f>
        <v>0</v>
      </c>
      <c r="E208" s="142">
        <f>$E$83</f>
        <v>13180.8</v>
      </c>
      <c r="F208" s="149">
        <f>$F$83</f>
        <v>66016.74500000001</v>
      </c>
      <c r="G208" s="11">
        <f>$G$83</f>
        <v>13776.9</v>
      </c>
      <c r="H208" s="11">
        <f>$H$83</f>
        <v>0</v>
      </c>
      <c r="I208" s="11">
        <f>$I$83</f>
        <v>79793.64500000002</v>
      </c>
      <c r="J208" s="149">
        <f>$J$83</f>
        <v>2588.98</v>
      </c>
      <c r="K208" s="11">
        <f>$K$83</f>
        <v>927.5</v>
      </c>
      <c r="L208" s="11">
        <f>$L$83</f>
        <v>0</v>
      </c>
      <c r="M208" s="142">
        <f>$M$83</f>
        <v>3516.48</v>
      </c>
      <c r="N208" s="11">
        <f>$N$83</f>
        <v>88</v>
      </c>
      <c r="O208" s="11">
        <f>$O$83</f>
        <v>38</v>
      </c>
      <c r="P208" s="11">
        <f>$P$83</f>
        <v>0</v>
      </c>
      <c r="Q208" s="11">
        <f>$Q$83</f>
        <v>126</v>
      </c>
      <c r="R208" s="167" t="s">
        <v>188</v>
      </c>
      <c r="S208" s="11">
        <f>$S$83</f>
        <v>802.4119999999999</v>
      </c>
      <c r="T208" s="11">
        <f>$T$83</f>
        <v>509.4</v>
      </c>
      <c r="U208" s="11">
        <f>$U$83</f>
        <v>0</v>
      </c>
      <c r="V208" s="142">
        <f>$V$83</f>
        <v>1311.8120000000001</v>
      </c>
      <c r="W208" s="149">
        <f>$W$83</f>
        <v>89.4</v>
      </c>
      <c r="X208" s="11">
        <f>$X$83</f>
        <v>0</v>
      </c>
      <c r="Y208" s="11">
        <f>$Y$83</f>
        <v>83.1</v>
      </c>
      <c r="Z208" s="11">
        <f>$Z$83</f>
        <v>172.5</v>
      </c>
      <c r="AA208" s="149">
        <f>$AA$83</f>
        <v>0</v>
      </c>
      <c r="AB208" s="11">
        <f>$AB$83</f>
        <v>25.9</v>
      </c>
      <c r="AC208" s="11">
        <f>$AC$83</f>
        <v>0</v>
      </c>
      <c r="AD208" s="11">
        <f>$AD$83</f>
        <v>25.9</v>
      </c>
    </row>
    <row r="209" spans="1:30" s="72" customFormat="1" ht="12.75">
      <c r="A209" s="179" t="s">
        <v>103</v>
      </c>
      <c r="B209" s="163">
        <f aca="true" t="shared" si="34" ref="B209:Q209">B201+B202+B203+B204+B205+B206+B207+B208</f>
        <v>63076.664000000004</v>
      </c>
      <c r="C209" s="163">
        <f t="shared" si="34"/>
        <v>33590.432</v>
      </c>
      <c r="D209" s="163">
        <f t="shared" si="34"/>
        <v>1999.0000000000002</v>
      </c>
      <c r="E209" s="163">
        <f t="shared" si="34"/>
        <v>98666.096</v>
      </c>
      <c r="F209" s="163">
        <f t="shared" si="34"/>
        <v>363148.43299999996</v>
      </c>
      <c r="G209" s="163">
        <f t="shared" si="34"/>
        <v>133664.11899999998</v>
      </c>
      <c r="H209" s="163">
        <f t="shared" si="34"/>
        <v>16214.917</v>
      </c>
      <c r="I209" s="163">
        <f t="shared" si="34"/>
        <v>513027.46900000004</v>
      </c>
      <c r="J209" s="163">
        <f t="shared" si="34"/>
        <v>23123.892</v>
      </c>
      <c r="K209" s="163">
        <f t="shared" si="34"/>
        <v>15234.919999999998</v>
      </c>
      <c r="L209" s="163">
        <f t="shared" si="34"/>
        <v>1383.1779999999999</v>
      </c>
      <c r="M209" s="163">
        <f t="shared" si="34"/>
        <v>39741.990000000005</v>
      </c>
      <c r="N209" s="163">
        <f t="shared" si="34"/>
        <v>1994.3000000000002</v>
      </c>
      <c r="O209" s="163">
        <f t="shared" si="34"/>
        <v>904.98</v>
      </c>
      <c r="P209" s="163">
        <f t="shared" si="34"/>
        <v>0</v>
      </c>
      <c r="Q209" s="163">
        <f t="shared" si="34"/>
        <v>2899.2799999999997</v>
      </c>
      <c r="R209" s="179" t="s">
        <v>103</v>
      </c>
      <c r="S209" s="163">
        <f aca="true" t="shared" si="35" ref="S209:AD209">S201+S202+S203+S204+S205+S206+S207+S208</f>
        <v>6832.926000000001</v>
      </c>
      <c r="T209" s="163">
        <f t="shared" si="35"/>
        <v>4510.4</v>
      </c>
      <c r="U209" s="163">
        <f t="shared" si="35"/>
        <v>0</v>
      </c>
      <c r="V209" s="163">
        <f t="shared" si="35"/>
        <v>11343.326</v>
      </c>
      <c r="W209" s="163">
        <f t="shared" si="35"/>
        <v>2378.863</v>
      </c>
      <c r="X209" s="163">
        <f t="shared" si="35"/>
        <v>1007.0909999999999</v>
      </c>
      <c r="Y209" s="163">
        <f t="shared" si="35"/>
        <v>100.19999999999999</v>
      </c>
      <c r="Z209" s="163">
        <f t="shared" si="35"/>
        <v>3486.154</v>
      </c>
      <c r="AA209" s="163">
        <f t="shared" si="35"/>
        <v>25.2</v>
      </c>
      <c r="AB209" s="163">
        <f t="shared" si="35"/>
        <v>25.9</v>
      </c>
      <c r="AC209" s="163">
        <f t="shared" si="35"/>
        <v>0</v>
      </c>
      <c r="AD209" s="163">
        <f t="shared" si="35"/>
        <v>51.099999999999994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49"/>
      <c r="G210" s="11"/>
      <c r="H210" s="11"/>
      <c r="I210" s="11"/>
      <c r="J210" s="149"/>
      <c r="K210" s="11"/>
      <c r="L210" s="11"/>
      <c r="M210" s="142"/>
      <c r="N210" s="11"/>
      <c r="O210" s="11"/>
      <c r="P210" s="11"/>
      <c r="Q210" s="11"/>
      <c r="R210" s="170" t="s">
        <v>189</v>
      </c>
      <c r="S210" s="11"/>
      <c r="T210" s="11"/>
      <c r="U210" s="11"/>
      <c r="V210" s="142"/>
      <c r="W210" s="149"/>
      <c r="X210" s="11"/>
      <c r="Y210" s="11"/>
      <c r="Z210" s="11"/>
      <c r="AA210" s="149"/>
      <c r="AB210" s="11"/>
      <c r="AC210" s="11"/>
      <c r="AD210" s="11"/>
    </row>
    <row r="211" spans="1:30" s="27" customFormat="1" ht="12.75">
      <c r="A211" s="167" t="s">
        <v>190</v>
      </c>
      <c r="B211" s="11">
        <f>$B$20</f>
        <v>52.4</v>
      </c>
      <c r="C211" s="11">
        <f>$C$20</f>
        <v>477.5</v>
      </c>
      <c r="D211" s="11">
        <f>$D$20</f>
        <v>0</v>
      </c>
      <c r="E211" s="142">
        <f>$E$20</f>
        <v>529.9</v>
      </c>
      <c r="F211" s="149">
        <f>$F$20</f>
        <v>0</v>
      </c>
      <c r="G211" s="11">
        <f>$G$20</f>
        <v>554</v>
      </c>
      <c r="H211" s="11">
        <f>$H$20</f>
        <v>4.1</v>
      </c>
      <c r="I211" s="11">
        <f>$I$20</f>
        <v>558.1</v>
      </c>
      <c r="J211" s="149">
        <f>$J$20</f>
        <v>0</v>
      </c>
      <c r="K211" s="11">
        <f>$K$20</f>
        <v>0</v>
      </c>
      <c r="L211" s="11">
        <f>$L$20</f>
        <v>0</v>
      </c>
      <c r="M211" s="142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67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2">
        <f>$V$20</f>
        <v>0</v>
      </c>
      <c r="W211" s="149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49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67" t="s">
        <v>191</v>
      </c>
      <c r="B212" s="11">
        <f>$B$24</f>
        <v>3214.78</v>
      </c>
      <c r="C212" s="11">
        <f>$C$24</f>
        <v>992.25</v>
      </c>
      <c r="D212" s="11">
        <f>$D$24</f>
        <v>1084.59</v>
      </c>
      <c r="E212" s="142">
        <f>$E$24</f>
        <v>5291.62</v>
      </c>
      <c r="F212" s="149">
        <f>$F$24</f>
        <v>837.9</v>
      </c>
      <c r="G212" s="11">
        <f>$G$24</f>
        <v>1065.4</v>
      </c>
      <c r="H212" s="11">
        <f>$H$24</f>
        <v>988.68</v>
      </c>
      <c r="I212" s="11">
        <f>$I$24</f>
        <v>2891.98</v>
      </c>
      <c r="J212" s="149">
        <f>$J$24</f>
        <v>0</v>
      </c>
      <c r="K212" s="11">
        <f>$K$24</f>
        <v>0</v>
      </c>
      <c r="L212" s="11">
        <f>$L$24</f>
        <v>0</v>
      </c>
      <c r="M212" s="142">
        <f>$M$24</f>
        <v>0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67" t="s">
        <v>191</v>
      </c>
      <c r="S212" s="11">
        <f>$S$24</f>
        <v>17.91</v>
      </c>
      <c r="T212" s="11">
        <f>$T$24</f>
        <v>6.481</v>
      </c>
      <c r="U212" s="11">
        <f>$U$24</f>
        <v>0</v>
      </c>
      <c r="V212" s="142">
        <f>$V$24</f>
        <v>24.391000000000005</v>
      </c>
      <c r="W212" s="149">
        <f>$W$24</f>
        <v>0</v>
      </c>
      <c r="X212" s="11">
        <f>$X$24</f>
        <v>0</v>
      </c>
      <c r="Y212" s="11">
        <f>$Y$24</f>
        <v>0</v>
      </c>
      <c r="Z212" s="11">
        <f>$Z$24</f>
        <v>0</v>
      </c>
      <c r="AA212" s="149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67" t="s">
        <v>192</v>
      </c>
      <c r="B213" s="11">
        <f>$B$88</f>
        <v>495.9</v>
      </c>
      <c r="C213" s="11">
        <f>$C$88</f>
        <v>68.7</v>
      </c>
      <c r="D213" s="11">
        <f>$D$88</f>
        <v>0</v>
      </c>
      <c r="E213" s="142">
        <f>$E$88</f>
        <v>564.6</v>
      </c>
      <c r="F213" s="149">
        <f>$F$88</f>
        <v>413.9</v>
      </c>
      <c r="G213" s="11">
        <f>$G$88</f>
        <v>50</v>
      </c>
      <c r="H213" s="11">
        <f>$H$88</f>
        <v>0</v>
      </c>
      <c r="I213" s="11">
        <f>$I$88</f>
        <v>463.9</v>
      </c>
      <c r="J213" s="149">
        <f>$J$88</f>
        <v>0</v>
      </c>
      <c r="K213" s="11">
        <f>$K$88</f>
        <v>0</v>
      </c>
      <c r="L213" s="11">
        <f>$L$88</f>
        <v>0</v>
      </c>
      <c r="M213" s="142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67" t="s">
        <v>192</v>
      </c>
      <c r="S213" s="11">
        <f>$S$88</f>
        <v>0</v>
      </c>
      <c r="T213" s="11">
        <f>$T$88</f>
        <v>0</v>
      </c>
      <c r="U213" s="11">
        <f>$U$88</f>
        <v>10</v>
      </c>
      <c r="V213" s="142">
        <f>$V$88</f>
        <v>10</v>
      </c>
      <c r="W213" s="149">
        <f>$W$88</f>
        <v>0</v>
      </c>
      <c r="X213" s="11">
        <f>$X$88</f>
        <v>0</v>
      </c>
      <c r="Y213" s="11">
        <f>$Y$88</f>
        <v>0</v>
      </c>
      <c r="Z213" s="11">
        <f>$Z$88</f>
        <v>0</v>
      </c>
      <c r="AA213" s="149">
        <f>$AA$88</f>
        <v>0</v>
      </c>
      <c r="AB213" s="11">
        <f>$AB$88</f>
        <v>0</v>
      </c>
      <c r="AC213" s="11">
        <f>$AC$88</f>
        <v>0</v>
      </c>
      <c r="AD213" s="11">
        <f>$AD$88</f>
        <v>0</v>
      </c>
    </row>
    <row r="214" spans="1:30" s="72" customFormat="1" ht="12.75">
      <c r="A214" s="179" t="s">
        <v>103</v>
      </c>
      <c r="B214" s="163">
        <f aca="true" t="shared" si="36" ref="B214:Q214">B211+B212+B213</f>
        <v>3763.0800000000004</v>
      </c>
      <c r="C214" s="163">
        <f t="shared" si="36"/>
        <v>1538.45</v>
      </c>
      <c r="D214" s="163">
        <f t="shared" si="36"/>
        <v>1084.59</v>
      </c>
      <c r="E214" s="163">
        <f t="shared" si="36"/>
        <v>6386.12</v>
      </c>
      <c r="F214" s="163">
        <f t="shared" si="36"/>
        <v>1251.8</v>
      </c>
      <c r="G214" s="163">
        <f t="shared" si="36"/>
        <v>1669.4</v>
      </c>
      <c r="H214" s="163">
        <f t="shared" si="36"/>
        <v>992.78</v>
      </c>
      <c r="I214" s="163">
        <f t="shared" si="36"/>
        <v>3913.98</v>
      </c>
      <c r="J214" s="163">
        <f t="shared" si="36"/>
        <v>0</v>
      </c>
      <c r="K214" s="163">
        <f t="shared" si="36"/>
        <v>0</v>
      </c>
      <c r="L214" s="163">
        <f t="shared" si="36"/>
        <v>0</v>
      </c>
      <c r="M214" s="163">
        <f t="shared" si="36"/>
        <v>0</v>
      </c>
      <c r="N214" s="163">
        <f t="shared" si="36"/>
        <v>0</v>
      </c>
      <c r="O214" s="163">
        <f t="shared" si="36"/>
        <v>0</v>
      </c>
      <c r="P214" s="163">
        <f t="shared" si="36"/>
        <v>0</v>
      </c>
      <c r="Q214" s="163">
        <f t="shared" si="36"/>
        <v>0</v>
      </c>
      <c r="R214" s="179" t="s">
        <v>103</v>
      </c>
      <c r="S214" s="163">
        <f aca="true" t="shared" si="37" ref="S214:AD214">S211+S212+S213</f>
        <v>17.91</v>
      </c>
      <c r="T214" s="163">
        <f t="shared" si="37"/>
        <v>6.481</v>
      </c>
      <c r="U214" s="163">
        <f t="shared" si="37"/>
        <v>10</v>
      </c>
      <c r="V214" s="163">
        <f t="shared" si="37"/>
        <v>34.391000000000005</v>
      </c>
      <c r="W214" s="163">
        <f t="shared" si="37"/>
        <v>0</v>
      </c>
      <c r="X214" s="163">
        <f t="shared" si="37"/>
        <v>0</v>
      </c>
      <c r="Y214" s="163">
        <f t="shared" si="37"/>
        <v>0</v>
      </c>
      <c r="Z214" s="163">
        <f t="shared" si="37"/>
        <v>0</v>
      </c>
      <c r="AA214" s="163">
        <f t="shared" si="37"/>
        <v>0</v>
      </c>
      <c r="AB214" s="163">
        <f t="shared" si="37"/>
        <v>0</v>
      </c>
      <c r="AC214" s="163">
        <f t="shared" si="37"/>
        <v>0</v>
      </c>
      <c r="AD214" s="163">
        <f t="shared" si="37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49"/>
      <c r="G215" s="11"/>
      <c r="H215" s="11"/>
      <c r="I215" s="11"/>
      <c r="J215" s="149"/>
      <c r="K215" s="11"/>
      <c r="L215" s="11"/>
      <c r="M215" s="142"/>
      <c r="N215" s="11"/>
      <c r="O215" s="11"/>
      <c r="P215" s="11"/>
      <c r="Q215" s="11"/>
      <c r="R215" s="170" t="s">
        <v>193</v>
      </c>
      <c r="S215" s="11"/>
      <c r="T215" s="11"/>
      <c r="U215" s="11"/>
      <c r="V215" s="142"/>
      <c r="W215" s="149"/>
      <c r="X215" s="11"/>
      <c r="Y215" s="11"/>
      <c r="Z215" s="11"/>
      <c r="AA215" s="149"/>
      <c r="AB215" s="11"/>
      <c r="AC215" s="11"/>
      <c r="AD215" s="11"/>
    </row>
    <row r="216" spans="1:30" s="27" customFormat="1" ht="12.75">
      <c r="A216" s="167" t="s">
        <v>194</v>
      </c>
      <c r="B216" s="11">
        <f>$B$2</f>
        <v>11148.16</v>
      </c>
      <c r="C216" s="11">
        <f>$C$2</f>
        <v>8994.65</v>
      </c>
      <c r="D216" s="11">
        <f>$D$2</f>
        <v>491.596</v>
      </c>
      <c r="E216" s="142">
        <f>$E$2</f>
        <v>20634.406</v>
      </c>
      <c r="F216" s="149">
        <f>$F$2</f>
        <v>11972.02</v>
      </c>
      <c r="G216" s="11">
        <f>$G$2</f>
        <v>7128.29</v>
      </c>
      <c r="H216" s="11">
        <f>$H$2</f>
        <v>69.328</v>
      </c>
      <c r="I216" s="11">
        <f>$I$2</f>
        <v>19169.63800000001</v>
      </c>
      <c r="J216" s="149">
        <f>$J$2</f>
        <v>3872.33</v>
      </c>
      <c r="K216" s="11">
        <f>$K$2</f>
        <v>2402.42</v>
      </c>
      <c r="L216" s="11">
        <f>$L$2</f>
        <v>112.48</v>
      </c>
      <c r="M216" s="142">
        <f>$M$2</f>
        <v>6387.23</v>
      </c>
      <c r="N216" s="11">
        <f>$N$2</f>
        <v>0</v>
      </c>
      <c r="O216" s="11">
        <f>$O$2</f>
        <v>0</v>
      </c>
      <c r="P216" s="11">
        <f>$P$2</f>
        <v>0</v>
      </c>
      <c r="Q216" s="11">
        <f>$Q$2</f>
        <v>0</v>
      </c>
      <c r="R216" s="167" t="s">
        <v>194</v>
      </c>
      <c r="S216" s="11">
        <f>$S$2</f>
        <v>193.2</v>
      </c>
      <c r="T216" s="11">
        <f>$T$2</f>
        <v>34.6</v>
      </c>
      <c r="U216" s="11">
        <f>$U$2</f>
        <v>0</v>
      </c>
      <c r="V216" s="142">
        <f>$V$2</f>
        <v>227.8</v>
      </c>
      <c r="W216" s="149">
        <f>$W$2</f>
        <v>0</v>
      </c>
      <c r="X216" s="11">
        <f>$X$2</f>
        <v>0</v>
      </c>
      <c r="Y216" s="11">
        <f>$Y$2</f>
        <v>5</v>
      </c>
      <c r="Z216" s="11">
        <f>$Z$2</f>
        <v>5</v>
      </c>
      <c r="AA216" s="149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67" t="s">
        <v>195</v>
      </c>
      <c r="B217" s="11">
        <f>$B$8</f>
        <v>108.3</v>
      </c>
      <c r="C217" s="11">
        <f>$C$8</f>
        <v>0</v>
      </c>
      <c r="D217" s="11">
        <f>$D$8</f>
        <v>0</v>
      </c>
      <c r="E217" s="142">
        <f>$E$8</f>
        <v>108.3</v>
      </c>
      <c r="F217" s="149">
        <f>$F$8</f>
        <v>118.4</v>
      </c>
      <c r="G217" s="11">
        <f>$G$8</f>
        <v>9.5</v>
      </c>
      <c r="H217" s="11">
        <f>$H$8</f>
        <v>0</v>
      </c>
      <c r="I217" s="11">
        <f>$I$8</f>
        <v>127.9</v>
      </c>
      <c r="J217" s="149">
        <f>$J$8</f>
        <v>0</v>
      </c>
      <c r="K217" s="11">
        <f>$K$8</f>
        <v>0</v>
      </c>
      <c r="L217" s="11">
        <f>$L$8</f>
        <v>0</v>
      </c>
      <c r="M217" s="142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67" t="s">
        <v>195</v>
      </c>
      <c r="S217" s="11">
        <f>$S$8</f>
        <v>49.4</v>
      </c>
      <c r="T217" s="11">
        <f>$T$8</f>
        <v>0</v>
      </c>
      <c r="U217" s="11">
        <f>$U$8</f>
        <v>0</v>
      </c>
      <c r="V217" s="142">
        <f>$V$8</f>
        <v>49.4</v>
      </c>
      <c r="W217" s="149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49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67" t="s">
        <v>196</v>
      </c>
      <c r="B218" s="11">
        <f>$B$27</f>
        <v>3923.1</v>
      </c>
      <c r="C218" s="11">
        <f>$C$27</f>
        <v>1003.16</v>
      </c>
      <c r="D218" s="11">
        <f>$D$27</f>
        <v>597.72</v>
      </c>
      <c r="E218" s="142">
        <f>$E$27</f>
        <v>5523.98</v>
      </c>
      <c r="F218" s="149">
        <f>$F$27</f>
        <v>14593.7</v>
      </c>
      <c r="G218" s="11">
        <f>$G$27</f>
        <v>1784.97</v>
      </c>
      <c r="H218" s="11">
        <f>$H$27</f>
        <v>1753.3820000000003</v>
      </c>
      <c r="I218" s="11">
        <f>$I$27</f>
        <v>18132.052000000007</v>
      </c>
      <c r="J218" s="149">
        <f>$J$27</f>
        <v>4195.4</v>
      </c>
      <c r="K218" s="11">
        <f>$K$27</f>
        <v>12.2</v>
      </c>
      <c r="L218" s="11">
        <f>$L$27</f>
        <v>28.1</v>
      </c>
      <c r="M218" s="142">
        <f>$M$27</f>
        <v>4235.7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67" t="s">
        <v>196</v>
      </c>
      <c r="S218" s="11">
        <f>$S$27</f>
        <v>1076.4</v>
      </c>
      <c r="T218" s="11">
        <f>$T$27</f>
        <v>196.26</v>
      </c>
      <c r="U218" s="11">
        <f>$U$27</f>
        <v>288.6</v>
      </c>
      <c r="V218" s="142">
        <f>$V$27</f>
        <v>1561.26</v>
      </c>
      <c r="W218" s="149">
        <f>$W$27</f>
        <v>95.6</v>
      </c>
      <c r="X218" s="11">
        <f>$X$27</f>
        <v>0</v>
      </c>
      <c r="Y218" s="11">
        <f>$Y$27</f>
        <v>50.76</v>
      </c>
      <c r="Z218" s="11">
        <f>$Z$27</f>
        <v>146.36</v>
      </c>
      <c r="AA218" s="149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67" t="s">
        <v>197</v>
      </c>
      <c r="B219" s="11">
        <f>$B$39</f>
        <v>13591.9</v>
      </c>
      <c r="C219" s="11">
        <f>$C$39</f>
        <v>2367.834</v>
      </c>
      <c r="D219" s="11">
        <f>$D$39</f>
        <v>3904.1669999999995</v>
      </c>
      <c r="E219" s="142">
        <f>$E$39</f>
        <v>19863.900999999998</v>
      </c>
      <c r="F219" s="149">
        <f>$F$39</f>
        <v>16531.7</v>
      </c>
      <c r="G219" s="11">
        <f>$G$39</f>
        <v>3783.5029999999997</v>
      </c>
      <c r="H219" s="11">
        <f>$H$39</f>
        <v>4492.841</v>
      </c>
      <c r="I219" s="11">
        <f>$I$39</f>
        <v>24808.044</v>
      </c>
      <c r="J219" s="149">
        <f>$J$39</f>
        <v>5101.9</v>
      </c>
      <c r="K219" s="11">
        <f>$K$39</f>
        <v>533.28</v>
      </c>
      <c r="L219" s="11">
        <f>$L$39</f>
        <v>567.669</v>
      </c>
      <c r="M219" s="142">
        <f>$M$39</f>
        <v>6202.849000000001</v>
      </c>
      <c r="N219" s="11">
        <f>$N$39</f>
        <v>0</v>
      </c>
      <c r="O219" s="11">
        <f>$O$39</f>
        <v>0</v>
      </c>
      <c r="P219" s="11">
        <f>$P$39</f>
        <v>0</v>
      </c>
      <c r="Q219" s="11">
        <f>$Q$39</f>
        <v>0</v>
      </c>
      <c r="R219" s="167" t="s">
        <v>197</v>
      </c>
      <c r="S219" s="11">
        <f>$S$39</f>
        <v>945.4</v>
      </c>
      <c r="T219" s="11">
        <f>$T$39</f>
        <v>38.044</v>
      </c>
      <c r="U219" s="11">
        <f>$U$39</f>
        <v>166.337</v>
      </c>
      <c r="V219" s="142">
        <f>$V$39</f>
        <v>1149.7809999999997</v>
      </c>
      <c r="W219" s="149">
        <f>$W$39</f>
        <v>0</v>
      </c>
      <c r="X219" s="11">
        <f>$X$39</f>
        <v>0</v>
      </c>
      <c r="Y219" s="11">
        <f>$Y$39</f>
        <v>0</v>
      </c>
      <c r="Z219" s="11">
        <f>$Z$39</f>
        <v>0</v>
      </c>
      <c r="AA219" s="149">
        <f>$AA$39</f>
        <v>0</v>
      </c>
      <c r="AB219" s="11">
        <f>$AB$39</f>
        <v>0</v>
      </c>
      <c r="AC219" s="11">
        <f>$AC$39</f>
        <v>0</v>
      </c>
      <c r="AD219" s="11">
        <f>$AD$39</f>
        <v>0</v>
      </c>
    </row>
    <row r="220" spans="1:30" s="27" customFormat="1" ht="12.75">
      <c r="A220" s="167" t="s">
        <v>198</v>
      </c>
      <c r="B220" s="11">
        <f>$B$43</f>
        <v>0</v>
      </c>
      <c r="C220" s="11">
        <f>$C$43</f>
        <v>451.5</v>
      </c>
      <c r="D220" s="11">
        <f>$D$43</f>
        <v>24.608000000000004</v>
      </c>
      <c r="E220" s="142">
        <f>$E$43</f>
        <v>476.10800000000006</v>
      </c>
      <c r="F220" s="149">
        <f>$F$43</f>
        <v>0</v>
      </c>
      <c r="G220" s="11">
        <f>$G$43</f>
        <v>1213.1</v>
      </c>
      <c r="H220" s="11">
        <f>$H$43</f>
        <v>208.292</v>
      </c>
      <c r="I220" s="11">
        <f>$I$43</f>
        <v>1421.392</v>
      </c>
      <c r="J220" s="149">
        <f>$J$43</f>
        <v>0</v>
      </c>
      <c r="K220" s="11">
        <f>$K$43</f>
        <v>0</v>
      </c>
      <c r="L220" s="11">
        <f>$L$43</f>
        <v>0</v>
      </c>
      <c r="M220" s="142">
        <f>$M$43</f>
        <v>0</v>
      </c>
      <c r="N220" s="11">
        <f>$N$43</f>
        <v>0</v>
      </c>
      <c r="O220" s="11">
        <f>$O$43</f>
        <v>0</v>
      </c>
      <c r="P220" s="11">
        <f>$P$43</f>
        <v>0</v>
      </c>
      <c r="Q220" s="11">
        <f>$Q$43</f>
        <v>0</v>
      </c>
      <c r="R220" s="167" t="s">
        <v>198</v>
      </c>
      <c r="S220" s="11">
        <f>$S$43</f>
        <v>0</v>
      </c>
      <c r="T220" s="11">
        <f>$T$43</f>
        <v>69.6</v>
      </c>
      <c r="U220" s="11">
        <f>$U$43</f>
        <v>0</v>
      </c>
      <c r="V220" s="142">
        <f>$V$43</f>
        <v>69.6</v>
      </c>
      <c r="W220" s="149">
        <f>$W$43</f>
        <v>0</v>
      </c>
      <c r="X220" s="11">
        <f>$X$43</f>
        <v>0</v>
      </c>
      <c r="Y220" s="11">
        <f>$Y$43</f>
        <v>0</v>
      </c>
      <c r="Z220" s="11">
        <f>$Z$43</f>
        <v>0</v>
      </c>
      <c r="AA220" s="149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67" t="s">
        <v>199</v>
      </c>
      <c r="B221" s="11">
        <f>$B$70</f>
        <v>2555.8</v>
      </c>
      <c r="C221" s="11">
        <f>$C$70</f>
        <v>1358.12</v>
      </c>
      <c r="D221" s="11">
        <f>$D$70</f>
        <v>1022.29</v>
      </c>
      <c r="E221" s="142">
        <f>$E$70</f>
        <v>4936.21</v>
      </c>
      <c r="F221" s="149">
        <f>$F$70</f>
        <v>2627.4</v>
      </c>
      <c r="G221" s="11">
        <f>$G$70</f>
        <v>730.84</v>
      </c>
      <c r="H221" s="11">
        <f>$H$70</f>
        <v>322.13699999999994</v>
      </c>
      <c r="I221" s="11">
        <f>$I$70</f>
        <v>3680.3769999999995</v>
      </c>
      <c r="J221" s="149">
        <f>$J$70</f>
        <v>302.5</v>
      </c>
      <c r="K221" s="11">
        <f>$K$70</f>
        <v>0</v>
      </c>
      <c r="L221" s="11">
        <f>$L$70</f>
        <v>75.2</v>
      </c>
      <c r="M221" s="142">
        <f>$M$70</f>
        <v>377.7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67" t="s">
        <v>199</v>
      </c>
      <c r="S221" s="11">
        <f>$S$70</f>
        <v>216.9</v>
      </c>
      <c r="T221" s="11">
        <f>$T$70</f>
        <v>187.94</v>
      </c>
      <c r="U221" s="11">
        <f>$U$70</f>
        <v>463.71</v>
      </c>
      <c r="V221" s="142">
        <f>$V$70</f>
        <v>868.55</v>
      </c>
      <c r="W221" s="149">
        <f>$W$70</f>
        <v>0</v>
      </c>
      <c r="X221" s="11">
        <f>$X$70</f>
        <v>0</v>
      </c>
      <c r="Y221" s="11">
        <f>$Y$70</f>
        <v>5</v>
      </c>
      <c r="Z221" s="11">
        <f>$Z$70</f>
        <v>5</v>
      </c>
      <c r="AA221" s="149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67" t="s">
        <v>200</v>
      </c>
      <c r="B222" s="11">
        <f>$B$74</f>
        <v>102.7</v>
      </c>
      <c r="C222" s="11">
        <f>$C$74</f>
        <v>0</v>
      </c>
      <c r="D222" s="11">
        <f>$D$74</f>
        <v>0</v>
      </c>
      <c r="E222" s="142">
        <f>$E$74</f>
        <v>102.7</v>
      </c>
      <c r="F222" s="149">
        <f>$F$74</f>
        <v>83.4</v>
      </c>
      <c r="G222" s="11">
        <f>$G$74</f>
        <v>0</v>
      </c>
      <c r="H222" s="11">
        <f>$H$74</f>
        <v>0</v>
      </c>
      <c r="I222" s="11">
        <f>$I$74</f>
        <v>83.4</v>
      </c>
      <c r="J222" s="149">
        <f>$J$74</f>
        <v>830</v>
      </c>
      <c r="K222" s="11">
        <f>$K$74</f>
        <v>0</v>
      </c>
      <c r="L222" s="11">
        <f>$L$74</f>
        <v>75.345</v>
      </c>
      <c r="M222" s="142">
        <f>$M$74</f>
        <v>905.345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67" t="s">
        <v>200</v>
      </c>
      <c r="S222" s="11">
        <f>$S$74</f>
        <v>31.9</v>
      </c>
      <c r="T222" s="11">
        <f>$T$74</f>
        <v>0</v>
      </c>
      <c r="U222" s="11">
        <f>$U$74</f>
        <v>0</v>
      </c>
      <c r="V222" s="142">
        <f>$V$74</f>
        <v>31.9</v>
      </c>
      <c r="W222" s="149">
        <f>$W$74</f>
        <v>0</v>
      </c>
      <c r="X222" s="11">
        <f>$X$74</f>
        <v>0</v>
      </c>
      <c r="Y222" s="11">
        <f>$Y$74</f>
        <v>0</v>
      </c>
      <c r="Z222" s="11">
        <f>$Z$74</f>
        <v>0</v>
      </c>
      <c r="AA222" s="149">
        <f>$AA$74</f>
        <v>0</v>
      </c>
      <c r="AB222" s="11">
        <f>$AB$74</f>
        <v>0</v>
      </c>
      <c r="AC222" s="11">
        <f>$AC$74</f>
        <v>0</v>
      </c>
      <c r="AD222" s="11">
        <f>$AD$74</f>
        <v>0</v>
      </c>
    </row>
    <row r="223" spans="1:30" s="27" customFormat="1" ht="12.75">
      <c r="A223" s="167" t="s">
        <v>201</v>
      </c>
      <c r="B223" s="11">
        <f>$B$75</f>
        <v>575.93</v>
      </c>
      <c r="C223" s="11">
        <f>$C$75</f>
        <v>34.6</v>
      </c>
      <c r="D223" s="11">
        <f>$D$75</f>
        <v>169.8</v>
      </c>
      <c r="E223" s="142">
        <f>$E$75</f>
        <v>780.33</v>
      </c>
      <c r="F223" s="149">
        <f>$F$75</f>
        <v>290.74</v>
      </c>
      <c r="G223" s="11">
        <f>$G$75</f>
        <v>0</v>
      </c>
      <c r="H223" s="11">
        <f>$H$75</f>
        <v>70.025</v>
      </c>
      <c r="I223" s="11">
        <f>$I$75</f>
        <v>360.765</v>
      </c>
      <c r="J223" s="149">
        <f>$J$75</f>
        <v>111.06</v>
      </c>
      <c r="K223" s="11">
        <f>$K$75</f>
        <v>0</v>
      </c>
      <c r="L223" s="11">
        <f>$L$75</f>
        <v>0</v>
      </c>
      <c r="M223" s="142">
        <f>$M$75</f>
        <v>111.06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67" t="s">
        <v>201</v>
      </c>
      <c r="S223" s="11">
        <f>$S$75</f>
        <v>30.88</v>
      </c>
      <c r="T223" s="11">
        <f>$T$75</f>
        <v>0</v>
      </c>
      <c r="U223" s="11">
        <f>$U$75</f>
        <v>70.4</v>
      </c>
      <c r="V223" s="142">
        <f>$V$75</f>
        <v>101.28</v>
      </c>
      <c r="W223" s="149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49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2" customFormat="1" ht="12.75">
      <c r="A224" s="179" t="s">
        <v>103</v>
      </c>
      <c r="B224" s="163">
        <f aca="true" t="shared" si="38" ref="B224:Q224">B216+B217+B218+B219+B220+B221+B222+B223</f>
        <v>32005.89</v>
      </c>
      <c r="C224" s="163">
        <f t="shared" si="38"/>
        <v>14209.864</v>
      </c>
      <c r="D224" s="163">
        <f t="shared" si="38"/>
        <v>6210.181</v>
      </c>
      <c r="E224" s="163">
        <f t="shared" si="38"/>
        <v>52425.935</v>
      </c>
      <c r="F224" s="163">
        <f t="shared" si="38"/>
        <v>46217.36000000001</v>
      </c>
      <c r="G224" s="163">
        <f t="shared" si="38"/>
        <v>14650.203</v>
      </c>
      <c r="H224" s="163">
        <f t="shared" si="38"/>
        <v>6916.005</v>
      </c>
      <c r="I224" s="163">
        <f t="shared" si="38"/>
        <v>67783.56800000001</v>
      </c>
      <c r="J224" s="163">
        <f t="shared" si="38"/>
        <v>14413.189999999999</v>
      </c>
      <c r="K224" s="163">
        <f t="shared" si="38"/>
        <v>2947.8999999999996</v>
      </c>
      <c r="L224" s="163">
        <f t="shared" si="38"/>
        <v>858.7940000000001</v>
      </c>
      <c r="M224" s="163">
        <f t="shared" si="38"/>
        <v>18219.884000000005</v>
      </c>
      <c r="N224" s="163">
        <f t="shared" si="38"/>
        <v>0</v>
      </c>
      <c r="O224" s="163">
        <f t="shared" si="38"/>
        <v>0</v>
      </c>
      <c r="P224" s="163">
        <f t="shared" si="38"/>
        <v>0</v>
      </c>
      <c r="Q224" s="163">
        <f t="shared" si="38"/>
        <v>0</v>
      </c>
      <c r="R224" s="179" t="s">
        <v>103</v>
      </c>
      <c r="S224" s="163">
        <f aca="true" t="shared" si="39" ref="S224:AD224">S216+S217+S218+S219+S220+S221+S222+S223</f>
        <v>2544.0800000000004</v>
      </c>
      <c r="T224" s="163">
        <f t="shared" si="39"/>
        <v>526.444</v>
      </c>
      <c r="U224" s="163">
        <f t="shared" si="39"/>
        <v>989.0469999999999</v>
      </c>
      <c r="V224" s="163">
        <f t="shared" si="39"/>
        <v>4059.571</v>
      </c>
      <c r="W224" s="163">
        <f t="shared" si="39"/>
        <v>95.6</v>
      </c>
      <c r="X224" s="163">
        <f t="shared" si="39"/>
        <v>0</v>
      </c>
      <c r="Y224" s="163">
        <f t="shared" si="39"/>
        <v>60.76</v>
      </c>
      <c r="Z224" s="163">
        <f t="shared" si="39"/>
        <v>156.36</v>
      </c>
      <c r="AA224" s="163">
        <f t="shared" si="39"/>
        <v>0</v>
      </c>
      <c r="AB224" s="163">
        <f t="shared" si="39"/>
        <v>0</v>
      </c>
      <c r="AC224" s="163">
        <f t="shared" si="39"/>
        <v>0</v>
      </c>
      <c r="AD224" s="163">
        <f t="shared" si="39"/>
        <v>0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49"/>
      <c r="G225" s="11"/>
      <c r="H225" s="11"/>
      <c r="I225" s="11"/>
      <c r="J225" s="149"/>
      <c r="K225" s="11"/>
      <c r="L225" s="11"/>
      <c r="M225" s="142"/>
      <c r="N225" s="11"/>
      <c r="O225" s="11"/>
      <c r="P225" s="11"/>
      <c r="Q225" s="11"/>
      <c r="R225" s="170" t="s">
        <v>202</v>
      </c>
      <c r="S225" s="11"/>
      <c r="T225" s="11"/>
      <c r="U225" s="11"/>
      <c r="V225" s="142"/>
      <c r="W225" s="149"/>
      <c r="X225" s="11"/>
      <c r="Y225" s="11"/>
      <c r="Z225" s="11"/>
      <c r="AA225" s="149"/>
      <c r="AB225" s="11"/>
      <c r="AC225" s="11"/>
      <c r="AD225" s="11"/>
    </row>
    <row r="226" spans="1:30" s="27" customFormat="1" ht="12.75">
      <c r="A226" s="167" t="s">
        <v>203</v>
      </c>
      <c r="B226" s="11">
        <f>$B$4</f>
        <v>17711.73</v>
      </c>
      <c r="C226" s="11">
        <f>$C$4</f>
        <v>15860.242999999999</v>
      </c>
      <c r="D226" s="11">
        <f>$D$4</f>
        <v>375.2</v>
      </c>
      <c r="E226" s="142">
        <f>$E$4</f>
        <v>33947.17299999999</v>
      </c>
      <c r="F226" s="149">
        <f>$F$4</f>
        <v>5069.35</v>
      </c>
      <c r="G226" s="11">
        <f>$G$4</f>
        <v>4216.99</v>
      </c>
      <c r="H226" s="11">
        <f>$H$4</f>
        <v>0</v>
      </c>
      <c r="I226" s="11">
        <f>$I$4</f>
        <v>9286.34</v>
      </c>
      <c r="J226" s="149">
        <f>$J$4</f>
        <v>259.3</v>
      </c>
      <c r="K226" s="11">
        <f>$K$4</f>
        <v>70</v>
      </c>
      <c r="L226" s="11">
        <f>$L$4</f>
        <v>0</v>
      </c>
      <c r="M226" s="142">
        <f>$M$4</f>
        <v>329.3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67" t="s">
        <v>203</v>
      </c>
      <c r="S226" s="11">
        <f>$S$4</f>
        <v>487</v>
      </c>
      <c r="T226" s="11">
        <f>$T$4</f>
        <v>449.19</v>
      </c>
      <c r="U226" s="11">
        <f>$U$4</f>
        <v>408.88</v>
      </c>
      <c r="V226" s="142">
        <f>$V$4</f>
        <v>1345.07</v>
      </c>
      <c r="W226" s="149">
        <f>$W$4</f>
        <v>14.2</v>
      </c>
      <c r="X226" s="11">
        <f>$X$4</f>
        <v>146.5</v>
      </c>
      <c r="Y226" s="11">
        <f>$Y$4</f>
        <v>0</v>
      </c>
      <c r="Z226" s="11">
        <f>$Z$4</f>
        <v>160.7</v>
      </c>
      <c r="AA226" s="149">
        <f>$AA$4</f>
        <v>0</v>
      </c>
      <c r="AB226" s="11">
        <f>$AB$4</f>
        <v>22.2</v>
      </c>
      <c r="AC226" s="11">
        <f>$AC$4</f>
        <v>0</v>
      </c>
      <c r="AD226" s="11">
        <f>$AD$4</f>
        <v>22.2</v>
      </c>
    </row>
    <row r="227" spans="1:30" s="27" customFormat="1" ht="12.75">
      <c r="A227" s="167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2">
        <f>$E$16</f>
        <v>0</v>
      </c>
      <c r="F227" s="149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49">
        <f>$J$16</f>
        <v>0</v>
      </c>
      <c r="K227" s="11">
        <f>$K$16</f>
        <v>0</v>
      </c>
      <c r="L227" s="11">
        <f>$L$16</f>
        <v>0</v>
      </c>
      <c r="M227" s="142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67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2">
        <f>$V$16</f>
        <v>0</v>
      </c>
      <c r="W227" s="149">
        <f>$W$16</f>
        <v>0</v>
      </c>
      <c r="X227" s="11">
        <f>$X$16</f>
        <v>0</v>
      </c>
      <c r="Y227" s="11">
        <f>$Y$16</f>
        <v>7.4</v>
      </c>
      <c r="Z227" s="11">
        <f>$Z$16</f>
        <v>7.4</v>
      </c>
      <c r="AA227" s="149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67" t="s">
        <v>205</v>
      </c>
      <c r="B228" s="11">
        <f>$B$44</f>
        <v>0</v>
      </c>
      <c r="C228" s="11">
        <f>$C$44</f>
        <v>572.45</v>
      </c>
      <c r="D228" s="11">
        <f>$D$44</f>
        <v>27.3</v>
      </c>
      <c r="E228" s="142">
        <f>$E$44</f>
        <v>599.75</v>
      </c>
      <c r="F228" s="149">
        <f>$F$44</f>
        <v>0</v>
      </c>
      <c r="G228" s="11">
        <f>$G$44</f>
        <v>679.7</v>
      </c>
      <c r="H228" s="11">
        <f>$H$44</f>
        <v>230</v>
      </c>
      <c r="I228" s="11">
        <f>$I$44</f>
        <v>909.7</v>
      </c>
      <c r="J228" s="149">
        <f>$J$44</f>
        <v>0</v>
      </c>
      <c r="K228" s="11">
        <f>$K$44</f>
        <v>0</v>
      </c>
      <c r="L228" s="11">
        <f>$L$44</f>
        <v>83.4</v>
      </c>
      <c r="M228" s="142">
        <f>$M$44</f>
        <v>83.4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67" t="s">
        <v>205</v>
      </c>
      <c r="S228" s="11">
        <f>$S$44</f>
        <v>0</v>
      </c>
      <c r="T228" s="11">
        <f>$T$44</f>
        <v>10.5</v>
      </c>
      <c r="U228" s="11">
        <f>$U$44</f>
        <v>0</v>
      </c>
      <c r="V228" s="142">
        <f>$V$44</f>
        <v>10.5</v>
      </c>
      <c r="W228" s="149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49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67" t="s">
        <v>206</v>
      </c>
      <c r="B229" s="11">
        <f>$B$64</f>
        <v>3417.6</v>
      </c>
      <c r="C229" s="11">
        <f>$C$64</f>
        <v>2386.171</v>
      </c>
      <c r="D229" s="11">
        <f>$D$64</f>
        <v>0</v>
      </c>
      <c r="E229" s="142">
        <f>$E$64</f>
        <v>5803.770999999999</v>
      </c>
      <c r="F229" s="149">
        <f>$F$64</f>
        <v>9501.8</v>
      </c>
      <c r="G229" s="11">
        <f>$G$64</f>
        <v>4897.23</v>
      </c>
      <c r="H229" s="11">
        <f>$H$64</f>
        <v>0</v>
      </c>
      <c r="I229" s="11">
        <f>$I$64</f>
        <v>14399.03</v>
      </c>
      <c r="J229" s="149">
        <f>$J$64</f>
        <v>0</v>
      </c>
      <c r="K229" s="11">
        <f>$K$64</f>
        <v>0</v>
      </c>
      <c r="L229" s="11">
        <f>$L$64</f>
        <v>0</v>
      </c>
      <c r="M229" s="142">
        <f>$M$64</f>
        <v>0</v>
      </c>
      <c r="N229" s="11">
        <f>$N$64</f>
        <v>0</v>
      </c>
      <c r="O229" s="11">
        <f>$O$64</f>
        <v>0</v>
      </c>
      <c r="P229" s="11">
        <f>$P$64</f>
        <v>0</v>
      </c>
      <c r="Q229" s="11">
        <f>$Q$64</f>
        <v>0</v>
      </c>
      <c r="R229" s="167" t="s">
        <v>206</v>
      </c>
      <c r="S229" s="11">
        <f>$S$64</f>
        <v>464.1</v>
      </c>
      <c r="T229" s="11">
        <f>$T$64</f>
        <v>104</v>
      </c>
      <c r="U229" s="11">
        <f>$U$64</f>
        <v>144.05</v>
      </c>
      <c r="V229" s="142">
        <f>$V$64</f>
        <v>712.15</v>
      </c>
      <c r="W229" s="149">
        <f>$W$64</f>
        <v>0</v>
      </c>
      <c r="X229" s="11">
        <f>$X$64</f>
        <v>0</v>
      </c>
      <c r="Y229" s="11">
        <f>$Y$64</f>
        <v>0</v>
      </c>
      <c r="Z229" s="11">
        <f>$Z$64</f>
        <v>0</v>
      </c>
      <c r="AA229" s="149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2" customFormat="1" ht="12.75">
      <c r="A230" s="179" t="s">
        <v>103</v>
      </c>
      <c r="B230" s="163">
        <f aca="true" t="shared" si="40" ref="B230:Q230">B226+B227+B228+B229</f>
        <v>21129.329999999998</v>
      </c>
      <c r="C230" s="163">
        <f t="shared" si="40"/>
        <v>18818.863999999998</v>
      </c>
      <c r="D230" s="163">
        <f t="shared" si="40"/>
        <v>402.5</v>
      </c>
      <c r="E230" s="163">
        <f t="shared" si="40"/>
        <v>40350.69399999999</v>
      </c>
      <c r="F230" s="163">
        <f t="shared" si="40"/>
        <v>14571.15</v>
      </c>
      <c r="G230" s="163">
        <f t="shared" si="40"/>
        <v>9793.919999999998</v>
      </c>
      <c r="H230" s="163">
        <f t="shared" si="40"/>
        <v>230</v>
      </c>
      <c r="I230" s="163">
        <f t="shared" si="40"/>
        <v>24595.07</v>
      </c>
      <c r="J230" s="163">
        <f t="shared" si="40"/>
        <v>259.3</v>
      </c>
      <c r="K230" s="163">
        <f t="shared" si="40"/>
        <v>70</v>
      </c>
      <c r="L230" s="163">
        <f t="shared" si="40"/>
        <v>83.4</v>
      </c>
      <c r="M230" s="163">
        <f t="shared" si="40"/>
        <v>412.70000000000005</v>
      </c>
      <c r="N230" s="163">
        <f t="shared" si="40"/>
        <v>0</v>
      </c>
      <c r="O230" s="163">
        <f t="shared" si="40"/>
        <v>0</v>
      </c>
      <c r="P230" s="163">
        <f t="shared" si="40"/>
        <v>0</v>
      </c>
      <c r="Q230" s="163">
        <f t="shared" si="40"/>
        <v>0</v>
      </c>
      <c r="R230" s="179" t="s">
        <v>103</v>
      </c>
      <c r="S230" s="163">
        <f aca="true" t="shared" si="41" ref="S230:AD230">S226+S227+S228+S229</f>
        <v>951.1</v>
      </c>
      <c r="T230" s="163">
        <f t="shared" si="41"/>
        <v>563.69</v>
      </c>
      <c r="U230" s="163">
        <f t="shared" si="41"/>
        <v>552.9300000000001</v>
      </c>
      <c r="V230" s="163">
        <f t="shared" si="41"/>
        <v>2067.72</v>
      </c>
      <c r="W230" s="163">
        <f t="shared" si="41"/>
        <v>14.2</v>
      </c>
      <c r="X230" s="163">
        <f t="shared" si="41"/>
        <v>146.5</v>
      </c>
      <c r="Y230" s="163">
        <f t="shared" si="41"/>
        <v>7.4</v>
      </c>
      <c r="Z230" s="163">
        <f t="shared" si="41"/>
        <v>168.1</v>
      </c>
      <c r="AA230" s="163">
        <f t="shared" si="41"/>
        <v>0</v>
      </c>
      <c r="AB230" s="163">
        <f t="shared" si="41"/>
        <v>22.2</v>
      </c>
      <c r="AC230" s="163">
        <f t="shared" si="41"/>
        <v>0</v>
      </c>
      <c r="AD230" s="163">
        <f t="shared" si="41"/>
        <v>22.2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49"/>
      <c r="G231" s="11"/>
      <c r="H231" s="11"/>
      <c r="I231" s="11"/>
      <c r="J231" s="149"/>
      <c r="K231" s="11"/>
      <c r="L231" s="11"/>
      <c r="M231" s="142"/>
      <c r="N231" s="11"/>
      <c r="O231" s="11"/>
      <c r="P231" s="11"/>
      <c r="Q231" s="11"/>
      <c r="R231" s="170" t="s">
        <v>207</v>
      </c>
      <c r="S231" s="11"/>
      <c r="T231" s="11"/>
      <c r="U231" s="11"/>
      <c r="V231" s="142"/>
      <c r="W231" s="149"/>
      <c r="X231" s="11"/>
      <c r="Y231" s="11"/>
      <c r="Z231" s="11"/>
      <c r="AA231" s="149"/>
      <c r="AB231" s="11"/>
      <c r="AC231" s="11"/>
      <c r="AD231" s="11"/>
    </row>
    <row r="232" spans="1:30" s="27" customFormat="1" ht="12.75">
      <c r="A232" s="167" t="s">
        <v>208</v>
      </c>
      <c r="B232" s="11">
        <f>$B$12</f>
        <v>6437.147999999999</v>
      </c>
      <c r="C232" s="11">
        <f>$C$12</f>
        <v>240.32</v>
      </c>
      <c r="D232" s="11">
        <f>$D$12</f>
        <v>0</v>
      </c>
      <c r="E232" s="142">
        <f>$E$12</f>
        <v>6677.467999999999</v>
      </c>
      <c r="F232" s="149">
        <f>$F$12</f>
        <v>34980.46799999999</v>
      </c>
      <c r="G232" s="11">
        <f>$G$12</f>
        <v>4444.443000000002</v>
      </c>
      <c r="H232" s="11">
        <f>$H$12</f>
        <v>0</v>
      </c>
      <c r="I232" s="11">
        <f>$I$12</f>
        <v>39424.91099999999</v>
      </c>
      <c r="J232" s="149">
        <f>$J$12</f>
        <v>606.151</v>
      </c>
      <c r="K232" s="11">
        <f>$K$12</f>
        <v>49.78</v>
      </c>
      <c r="L232" s="11">
        <f>$L$12</f>
        <v>0</v>
      </c>
      <c r="M232" s="142">
        <f>$M$12</f>
        <v>655.9309999999999</v>
      </c>
      <c r="N232" s="11">
        <f>$N$12</f>
        <v>60.074</v>
      </c>
      <c r="O232" s="11">
        <f>$O$12</f>
        <v>0</v>
      </c>
      <c r="P232" s="11">
        <f>$P$12</f>
        <v>0</v>
      </c>
      <c r="Q232" s="11">
        <f>$Q$12</f>
        <v>60.074</v>
      </c>
      <c r="R232" s="167" t="s">
        <v>208</v>
      </c>
      <c r="S232" s="11">
        <f>$S$12</f>
        <v>2802.3880000000004</v>
      </c>
      <c r="T232" s="11">
        <f>$T$12</f>
        <v>196.47299999999996</v>
      </c>
      <c r="U232" s="11">
        <f>$U$12</f>
        <v>0</v>
      </c>
      <c r="V232" s="142">
        <f>$V$12</f>
        <v>2998.861</v>
      </c>
      <c r="W232" s="149">
        <f>$W$12</f>
        <v>78.88299999999998</v>
      </c>
      <c r="X232" s="11">
        <f>$X$12</f>
        <v>20.3</v>
      </c>
      <c r="Y232" s="11">
        <f>$Y$12</f>
        <v>0</v>
      </c>
      <c r="Z232" s="11">
        <f>$Z$12</f>
        <v>99.18299999999998</v>
      </c>
      <c r="AA232" s="149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67" t="s">
        <v>209</v>
      </c>
      <c r="B233" s="11">
        <f>$B$31</f>
        <v>1043.1</v>
      </c>
      <c r="C233" s="11">
        <f>$C$31</f>
        <v>191.581</v>
      </c>
      <c r="D233" s="11">
        <f>$D$31</f>
        <v>104.1</v>
      </c>
      <c r="E233" s="142">
        <f>$E$31</f>
        <v>1338.7809999999997</v>
      </c>
      <c r="F233" s="149">
        <f>$F$31</f>
        <v>6587.3</v>
      </c>
      <c r="G233" s="11">
        <f>$G$31</f>
        <v>369.02200000000005</v>
      </c>
      <c r="H233" s="11">
        <f>$H$31</f>
        <v>521.1</v>
      </c>
      <c r="I233" s="11">
        <f>$I$31</f>
        <v>7477.4220000000005</v>
      </c>
      <c r="J233" s="149">
        <f>$J$31</f>
        <v>47.6</v>
      </c>
      <c r="K233" s="11">
        <f>$K$31</f>
        <v>0</v>
      </c>
      <c r="L233" s="11">
        <f>$L$31</f>
        <v>0</v>
      </c>
      <c r="M233" s="142">
        <f>$M$31</f>
        <v>47.6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67" t="s">
        <v>209</v>
      </c>
      <c r="S233" s="11">
        <f>$S$31</f>
        <v>1469.2</v>
      </c>
      <c r="T233" s="11">
        <f>$T$31</f>
        <v>102.524</v>
      </c>
      <c r="U233" s="11">
        <f>$U$31</f>
        <v>2.6</v>
      </c>
      <c r="V233" s="142">
        <f>$V$31</f>
        <v>1574.324</v>
      </c>
      <c r="W233" s="149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49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67" t="s">
        <v>210</v>
      </c>
      <c r="B234" s="11">
        <f>$B$35</f>
        <v>458.253</v>
      </c>
      <c r="C234" s="11">
        <f>$C$35</f>
        <v>47.468999999999994</v>
      </c>
      <c r="D234" s="11">
        <f>$D$35</f>
        <v>0</v>
      </c>
      <c r="E234" s="142">
        <f>$E$35</f>
        <v>505.722</v>
      </c>
      <c r="F234" s="149">
        <f>$F$35</f>
        <v>219.38</v>
      </c>
      <c r="G234" s="11">
        <f>$G$35</f>
        <v>389.95199999999994</v>
      </c>
      <c r="H234" s="11">
        <f>$H$35</f>
        <v>0</v>
      </c>
      <c r="I234" s="11">
        <f>$I$35</f>
        <v>609.3320000000001</v>
      </c>
      <c r="J234" s="149">
        <f>$J$35</f>
        <v>0</v>
      </c>
      <c r="K234" s="11">
        <f>$K$35</f>
        <v>0</v>
      </c>
      <c r="L234" s="11">
        <f>$L$35</f>
        <v>0</v>
      </c>
      <c r="M234" s="142">
        <f>$M$35</f>
        <v>0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67" t="s">
        <v>210</v>
      </c>
      <c r="S234" s="11">
        <f>$S$35</f>
        <v>1252.521</v>
      </c>
      <c r="T234" s="11">
        <f>$T$35</f>
        <v>319.284</v>
      </c>
      <c r="U234" s="11">
        <f>$U$35</f>
        <v>0</v>
      </c>
      <c r="V234" s="142">
        <f>$V$35</f>
        <v>1571.805</v>
      </c>
      <c r="W234" s="149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49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67" t="s">
        <v>211</v>
      </c>
      <c r="B235" s="11">
        <f>$B$49</f>
        <v>0</v>
      </c>
      <c r="C235" s="11">
        <f>$C$49</f>
        <v>0</v>
      </c>
      <c r="D235" s="11">
        <f>$D$49</f>
        <v>0</v>
      </c>
      <c r="E235" s="142">
        <f>$E$49</f>
        <v>0</v>
      </c>
      <c r="F235" s="149">
        <f>$F$49</f>
        <v>0</v>
      </c>
      <c r="G235" s="11">
        <f>$G$49</f>
        <v>0</v>
      </c>
      <c r="H235" s="11">
        <f>$H$49</f>
        <v>0</v>
      </c>
      <c r="I235" s="11">
        <f>$I$49</f>
        <v>0</v>
      </c>
      <c r="J235" s="149">
        <f>$J$49</f>
        <v>0</v>
      </c>
      <c r="K235" s="11">
        <f>$K$49</f>
        <v>0</v>
      </c>
      <c r="L235" s="11">
        <f>$L$49</f>
        <v>0</v>
      </c>
      <c r="M235" s="142">
        <f>$M$49</f>
        <v>0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67" t="s">
        <v>211</v>
      </c>
      <c r="S235" s="11">
        <f>$S$49</f>
        <v>0</v>
      </c>
      <c r="T235" s="11">
        <f>$T$49</f>
        <v>0</v>
      </c>
      <c r="U235" s="11">
        <f>$U$49</f>
        <v>0</v>
      </c>
      <c r="V235" s="142">
        <f>$V$49</f>
        <v>0</v>
      </c>
      <c r="W235" s="149">
        <f>$W$49</f>
        <v>0</v>
      </c>
      <c r="X235" s="11">
        <f>$X$49</f>
        <v>0</v>
      </c>
      <c r="Y235" s="11">
        <f>$Y$49</f>
        <v>0</v>
      </c>
      <c r="Z235" s="11">
        <f>$Z$49</f>
        <v>0</v>
      </c>
      <c r="AA235" s="149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67" t="s">
        <v>212</v>
      </c>
      <c r="B236" s="11">
        <f>$B$67</f>
        <v>0</v>
      </c>
      <c r="C236" s="11">
        <f>$C$67</f>
        <v>0</v>
      </c>
      <c r="D236" s="11">
        <f>$D$67</f>
        <v>0</v>
      </c>
      <c r="E236" s="142">
        <f>$E$67</f>
        <v>0</v>
      </c>
      <c r="F236" s="149">
        <f>$F$67</f>
        <v>0</v>
      </c>
      <c r="G236" s="11">
        <f>$G$67</f>
        <v>32.2</v>
      </c>
      <c r="H236" s="11">
        <f>$H$67</f>
        <v>0</v>
      </c>
      <c r="I236" s="11">
        <f>$I$67</f>
        <v>32.2</v>
      </c>
      <c r="J236" s="149">
        <f>$J$67</f>
        <v>0</v>
      </c>
      <c r="K236" s="11">
        <f>$K$67</f>
        <v>0</v>
      </c>
      <c r="L236" s="11">
        <f>$L$67</f>
        <v>0</v>
      </c>
      <c r="M236" s="142">
        <f>$M$67</f>
        <v>0</v>
      </c>
      <c r="N236" s="11">
        <f>$N$67</f>
        <v>0</v>
      </c>
      <c r="O236" s="11">
        <f>$O$67</f>
        <v>0</v>
      </c>
      <c r="P236" s="11">
        <f>$P$67</f>
        <v>0</v>
      </c>
      <c r="Q236" s="11">
        <f>$Q$67</f>
        <v>0</v>
      </c>
      <c r="R236" s="167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2">
        <f>$V$67</f>
        <v>0</v>
      </c>
      <c r="W236" s="149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49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2" customFormat="1" ht="12.75">
      <c r="A237" s="179" t="s">
        <v>103</v>
      </c>
      <c r="B237" s="163">
        <f aca="true" t="shared" si="42" ref="B237:Q237">B232+B233+B234+B235+B236</f>
        <v>7938.500999999999</v>
      </c>
      <c r="C237" s="163">
        <f t="shared" si="42"/>
        <v>479.36999999999995</v>
      </c>
      <c r="D237" s="163">
        <f t="shared" si="42"/>
        <v>104.1</v>
      </c>
      <c r="E237" s="163">
        <f t="shared" si="42"/>
        <v>8521.971</v>
      </c>
      <c r="F237" s="163">
        <f t="shared" si="42"/>
        <v>41787.147999999994</v>
      </c>
      <c r="G237" s="163">
        <f t="shared" si="42"/>
        <v>5235.617000000002</v>
      </c>
      <c r="H237" s="163">
        <f t="shared" si="42"/>
        <v>521.1</v>
      </c>
      <c r="I237" s="163">
        <f t="shared" si="42"/>
        <v>47543.86499999999</v>
      </c>
      <c r="J237" s="163">
        <f t="shared" si="42"/>
        <v>653.751</v>
      </c>
      <c r="K237" s="163">
        <f t="shared" si="42"/>
        <v>49.78</v>
      </c>
      <c r="L237" s="163">
        <f t="shared" si="42"/>
        <v>0</v>
      </c>
      <c r="M237" s="163">
        <f t="shared" si="42"/>
        <v>703.531</v>
      </c>
      <c r="N237" s="163">
        <f t="shared" si="42"/>
        <v>60.074</v>
      </c>
      <c r="O237" s="163">
        <f t="shared" si="42"/>
        <v>0</v>
      </c>
      <c r="P237" s="163">
        <f t="shared" si="42"/>
        <v>0</v>
      </c>
      <c r="Q237" s="163">
        <f t="shared" si="42"/>
        <v>60.074</v>
      </c>
      <c r="R237" s="179" t="s">
        <v>103</v>
      </c>
      <c r="S237" s="163">
        <f aca="true" t="shared" si="43" ref="S237:AD237">S232+S233+S234+S235+S236</f>
        <v>5524.109</v>
      </c>
      <c r="T237" s="163">
        <f t="shared" si="43"/>
        <v>618.281</v>
      </c>
      <c r="U237" s="163">
        <f t="shared" si="43"/>
        <v>2.6</v>
      </c>
      <c r="V237" s="163">
        <f t="shared" si="43"/>
        <v>6144.99</v>
      </c>
      <c r="W237" s="163">
        <f t="shared" si="43"/>
        <v>78.88299999999998</v>
      </c>
      <c r="X237" s="163">
        <f t="shared" si="43"/>
        <v>20.3</v>
      </c>
      <c r="Y237" s="163">
        <f t="shared" si="43"/>
        <v>0</v>
      </c>
      <c r="Z237" s="163">
        <f t="shared" si="43"/>
        <v>99.18299999999998</v>
      </c>
      <c r="AA237" s="163">
        <f t="shared" si="43"/>
        <v>0</v>
      </c>
      <c r="AB237" s="163">
        <f t="shared" si="43"/>
        <v>0</v>
      </c>
      <c r="AC237" s="163">
        <f t="shared" si="43"/>
        <v>0</v>
      </c>
      <c r="AD237" s="163">
        <f t="shared" si="43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49"/>
      <c r="G238" s="11"/>
      <c r="H238" s="11"/>
      <c r="I238" s="11"/>
      <c r="J238" s="149"/>
      <c r="K238" s="11"/>
      <c r="L238" s="11"/>
      <c r="M238" s="142"/>
      <c r="N238" s="11"/>
      <c r="O238" s="11"/>
      <c r="P238" s="11"/>
      <c r="Q238" s="11"/>
      <c r="R238" s="170" t="s">
        <v>213</v>
      </c>
      <c r="S238" s="11"/>
      <c r="T238" s="11"/>
      <c r="U238" s="11"/>
      <c r="V238" s="142"/>
      <c r="W238" s="149"/>
      <c r="X238" s="11"/>
      <c r="Y238" s="11"/>
      <c r="Z238" s="11"/>
      <c r="AA238" s="149"/>
      <c r="AB238" s="11"/>
      <c r="AC238" s="11"/>
      <c r="AD238" s="11"/>
    </row>
    <row r="239" spans="1:30" s="27" customFormat="1" ht="12.75">
      <c r="A239" s="167" t="s">
        <v>214</v>
      </c>
      <c r="B239" s="11">
        <f>$B$5</f>
        <v>2746.46</v>
      </c>
      <c r="C239" s="11">
        <f>$C$5</f>
        <v>654.04</v>
      </c>
      <c r="D239" s="11">
        <f>$D$5</f>
        <v>0</v>
      </c>
      <c r="E239" s="142">
        <f>$E$5</f>
        <v>3400.5</v>
      </c>
      <c r="F239" s="149">
        <f>$F$5</f>
        <v>1620.659</v>
      </c>
      <c r="G239" s="11">
        <f>$G$5</f>
        <v>242.72</v>
      </c>
      <c r="H239" s="11">
        <f>$H$5</f>
        <v>0</v>
      </c>
      <c r="I239" s="11">
        <f>$I$5</f>
        <v>1863.3790000000001</v>
      </c>
      <c r="J239" s="149">
        <f>$J$5</f>
        <v>419.348</v>
      </c>
      <c r="K239" s="11">
        <f>$K$5</f>
        <v>46.59</v>
      </c>
      <c r="L239" s="11">
        <f>$L$5</f>
        <v>0</v>
      </c>
      <c r="M239" s="142">
        <f>$M$5</f>
        <v>465.938</v>
      </c>
      <c r="N239" s="11">
        <f>$N$5</f>
        <v>0</v>
      </c>
      <c r="O239" s="11">
        <f>$O$5</f>
        <v>0</v>
      </c>
      <c r="P239" s="11">
        <f>$P$5</f>
        <v>0</v>
      </c>
      <c r="Q239" s="11">
        <f>$Q$5</f>
        <v>0</v>
      </c>
      <c r="R239" s="167" t="s">
        <v>214</v>
      </c>
      <c r="S239" s="11">
        <f>$S$5</f>
        <v>1438.8229999999996</v>
      </c>
      <c r="T239" s="11">
        <f>$T$5</f>
        <v>302.21</v>
      </c>
      <c r="U239" s="11">
        <f>$U$5</f>
        <v>31.6</v>
      </c>
      <c r="V239" s="142">
        <f>$V$5</f>
        <v>1772.6329999999994</v>
      </c>
      <c r="W239" s="149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49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67" t="s">
        <v>215</v>
      </c>
      <c r="B240" s="11">
        <f>$B$6</f>
        <v>163.846</v>
      </c>
      <c r="C240" s="11">
        <f>$C$6</f>
        <v>0</v>
      </c>
      <c r="D240" s="11">
        <f>$D$6</f>
        <v>0</v>
      </c>
      <c r="E240" s="142">
        <f>$E$6</f>
        <v>163.846</v>
      </c>
      <c r="F240" s="149">
        <f>$F$6</f>
        <v>215.038</v>
      </c>
      <c r="G240" s="11">
        <f>$G$6</f>
        <v>0</v>
      </c>
      <c r="H240" s="11">
        <f>$H$6</f>
        <v>0</v>
      </c>
      <c r="I240" s="11">
        <f>$I$6</f>
        <v>215.038</v>
      </c>
      <c r="J240" s="149">
        <f>$J$6</f>
        <v>11.538999999999998</v>
      </c>
      <c r="K240" s="11">
        <f>$K$6</f>
        <v>0</v>
      </c>
      <c r="L240" s="11">
        <f>$L$6</f>
        <v>0</v>
      </c>
      <c r="M240" s="142">
        <f>$M$6</f>
        <v>11.538999999999998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67" t="s">
        <v>215</v>
      </c>
      <c r="S240" s="11">
        <f>$S$6</f>
        <v>13.646</v>
      </c>
      <c r="T240" s="11">
        <f>$T$6</f>
        <v>13.6</v>
      </c>
      <c r="U240" s="11">
        <f>$U$6</f>
        <v>0</v>
      </c>
      <c r="V240" s="142">
        <f>$V$6</f>
        <v>27.246000000000002</v>
      </c>
      <c r="W240" s="149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49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67" t="s">
        <v>216</v>
      </c>
      <c r="B241" s="11">
        <f>$B$7</f>
        <v>77.9</v>
      </c>
      <c r="C241" s="11">
        <f>$C$7</f>
        <v>0</v>
      </c>
      <c r="D241" s="11">
        <f>$D$7</f>
        <v>0</v>
      </c>
      <c r="E241" s="142">
        <f>$E$7</f>
        <v>77.9</v>
      </c>
      <c r="F241" s="149">
        <f>$F$7</f>
        <v>70.1</v>
      </c>
      <c r="G241" s="11">
        <f>$G$7</f>
        <v>0</v>
      </c>
      <c r="H241" s="11">
        <f>$H$7</f>
        <v>0</v>
      </c>
      <c r="I241" s="11">
        <f>$I$7</f>
        <v>70.1</v>
      </c>
      <c r="J241" s="149">
        <f>$J$7</f>
        <v>0</v>
      </c>
      <c r="K241" s="11">
        <f>$K$7</f>
        <v>0</v>
      </c>
      <c r="L241" s="11">
        <f>$L$7</f>
        <v>0</v>
      </c>
      <c r="M241" s="142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67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2">
        <f>$V$7</f>
        <v>0</v>
      </c>
      <c r="W241" s="149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49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67" t="s">
        <v>217</v>
      </c>
      <c r="B242" s="11">
        <f>$B$14</f>
        <v>937.6</v>
      </c>
      <c r="C242" s="11">
        <f>$C$14</f>
        <v>0</v>
      </c>
      <c r="D242" s="11">
        <f>$D$14</f>
        <v>82.8</v>
      </c>
      <c r="E242" s="142">
        <f>$E$14</f>
        <v>1020.4</v>
      </c>
      <c r="F242" s="149">
        <f>$F$14</f>
        <v>2500.3</v>
      </c>
      <c r="G242" s="11">
        <f>$G$14</f>
        <v>0</v>
      </c>
      <c r="H242" s="11">
        <f>$H$14</f>
        <v>149.4</v>
      </c>
      <c r="I242" s="11">
        <f>$I$14</f>
        <v>2649.7</v>
      </c>
      <c r="J242" s="149">
        <f>$J$14</f>
        <v>58.1</v>
      </c>
      <c r="K242" s="11">
        <f>$K$14</f>
        <v>0</v>
      </c>
      <c r="L242" s="11">
        <f>$L$14</f>
        <v>18.5</v>
      </c>
      <c r="M242" s="142">
        <f>$M$14</f>
        <v>76.6</v>
      </c>
      <c r="N242" s="11">
        <f>$N$14</f>
        <v>0</v>
      </c>
      <c r="O242" s="11">
        <f>$O$14</f>
        <v>0</v>
      </c>
      <c r="P242" s="11">
        <f>$P$14</f>
        <v>6.2</v>
      </c>
      <c r="Q242" s="11">
        <f>$Q$14</f>
        <v>6.2</v>
      </c>
      <c r="R242" s="167" t="s">
        <v>217</v>
      </c>
      <c r="S242" s="11">
        <f>$S$14</f>
        <v>1303.1</v>
      </c>
      <c r="T242" s="11">
        <f>$T$14</f>
        <v>0</v>
      </c>
      <c r="U242" s="11">
        <f>$U$14</f>
        <v>34.3</v>
      </c>
      <c r="V242" s="142">
        <f>$V$14</f>
        <v>1337.4</v>
      </c>
      <c r="W242" s="149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49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67" t="s">
        <v>218</v>
      </c>
      <c r="B243" s="11">
        <f>$B$84</f>
        <v>268.385</v>
      </c>
      <c r="C243" s="11">
        <f>$C$84</f>
        <v>0</v>
      </c>
      <c r="D243" s="11">
        <f>$D$84</f>
        <v>0</v>
      </c>
      <c r="E243" s="142">
        <f>$E$84</f>
        <v>268.385</v>
      </c>
      <c r="F243" s="149">
        <f>$F$84</f>
        <v>101.6</v>
      </c>
      <c r="G243" s="11">
        <f>$G$84</f>
        <v>0</v>
      </c>
      <c r="H243" s="11">
        <f>$H$84</f>
        <v>0</v>
      </c>
      <c r="I243" s="11">
        <f>$I$84</f>
        <v>101.6</v>
      </c>
      <c r="J243" s="149">
        <f>$J$84</f>
        <v>105.251</v>
      </c>
      <c r="K243" s="11">
        <f>$K$84</f>
        <v>0</v>
      </c>
      <c r="L243" s="11">
        <f>$L$84</f>
        <v>0</v>
      </c>
      <c r="M243" s="142">
        <f>$M$84</f>
        <v>105.251</v>
      </c>
      <c r="N243" s="11">
        <f>$N$84</f>
        <v>6.093999999999999</v>
      </c>
      <c r="O243" s="11">
        <f>$O$84</f>
        <v>0</v>
      </c>
      <c r="P243" s="11">
        <f>$P$84</f>
        <v>0</v>
      </c>
      <c r="Q243" s="11">
        <f>$Q$84</f>
        <v>6.093999999999999</v>
      </c>
      <c r="R243" s="167" t="s">
        <v>218</v>
      </c>
      <c r="S243" s="11">
        <f>$S$84</f>
        <v>318.475</v>
      </c>
      <c r="T243" s="11">
        <f>$T$84</f>
        <v>0</v>
      </c>
      <c r="U243" s="11">
        <f>$U$84</f>
        <v>0</v>
      </c>
      <c r="V243" s="142">
        <f>$V$84</f>
        <v>318.475</v>
      </c>
      <c r="W243" s="149">
        <f>$W$84</f>
        <v>0</v>
      </c>
      <c r="X243" s="11">
        <f>$X$84</f>
        <v>0</v>
      </c>
      <c r="Y243" s="11">
        <f>$Y$84</f>
        <v>0</v>
      </c>
      <c r="Z243" s="11">
        <f>$Z$84</f>
        <v>0</v>
      </c>
      <c r="AA243" s="149">
        <f>$AA$84</f>
        <v>0</v>
      </c>
      <c r="AB243" s="11">
        <f>$AB$84</f>
        <v>0</v>
      </c>
      <c r="AC243" s="11">
        <f>$AC$84</f>
        <v>0</v>
      </c>
      <c r="AD243" s="11">
        <f>$AD$84</f>
        <v>0</v>
      </c>
    </row>
    <row r="244" spans="1:30" s="27" customFormat="1" ht="12.75">
      <c r="A244" s="167" t="s">
        <v>219</v>
      </c>
      <c r="B244" s="11">
        <f>$B$85</f>
        <v>926.8</v>
      </c>
      <c r="C244" s="11">
        <f>$C$85</f>
        <v>97</v>
      </c>
      <c r="D244" s="11">
        <f>$D$85</f>
        <v>0</v>
      </c>
      <c r="E244" s="142">
        <f>$E$85</f>
        <v>1023.8</v>
      </c>
      <c r="F244" s="149">
        <f>$F$85</f>
        <v>4764.1</v>
      </c>
      <c r="G244" s="11">
        <f>$G$85</f>
        <v>2030.4</v>
      </c>
      <c r="H244" s="11">
        <f>$H$85</f>
        <v>0</v>
      </c>
      <c r="I244" s="11">
        <f>$I$85</f>
        <v>6794.5</v>
      </c>
      <c r="J244" s="149">
        <f>$J$85</f>
        <v>0</v>
      </c>
      <c r="K244" s="11">
        <f>$K$85</f>
        <v>0</v>
      </c>
      <c r="L244" s="11">
        <f>$L$85</f>
        <v>0</v>
      </c>
      <c r="M244" s="142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67" t="s">
        <v>219</v>
      </c>
      <c r="S244" s="11">
        <f>$S$85</f>
        <v>272.4</v>
      </c>
      <c r="T244" s="11">
        <f>$T$85</f>
        <v>178.2</v>
      </c>
      <c r="U244" s="11">
        <f>$U$85</f>
        <v>0</v>
      </c>
      <c r="V244" s="142">
        <f>$V$85</f>
        <v>450.6</v>
      </c>
      <c r="W244" s="149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49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2" customFormat="1" ht="12.75">
      <c r="A245" s="179" t="s">
        <v>103</v>
      </c>
      <c r="B245" s="163">
        <f aca="true" t="shared" si="44" ref="B245:Q245">B239+B240+B241+B242+B243+B244</f>
        <v>5120.991</v>
      </c>
      <c r="C245" s="163">
        <f t="shared" si="44"/>
        <v>751.04</v>
      </c>
      <c r="D245" s="163">
        <f t="shared" si="44"/>
        <v>82.8</v>
      </c>
      <c r="E245" s="163">
        <f t="shared" si="44"/>
        <v>5954.831</v>
      </c>
      <c r="F245" s="163">
        <f t="shared" si="44"/>
        <v>9271.797</v>
      </c>
      <c r="G245" s="163">
        <f t="shared" si="44"/>
        <v>2273.12</v>
      </c>
      <c r="H245" s="163">
        <f t="shared" si="44"/>
        <v>149.4</v>
      </c>
      <c r="I245" s="163">
        <f t="shared" si="44"/>
        <v>11694.317000000001</v>
      </c>
      <c r="J245" s="163">
        <f t="shared" si="44"/>
        <v>594.238</v>
      </c>
      <c r="K245" s="163">
        <f t="shared" si="44"/>
        <v>46.59</v>
      </c>
      <c r="L245" s="163">
        <f t="shared" si="44"/>
        <v>18.5</v>
      </c>
      <c r="M245" s="163">
        <f t="shared" si="44"/>
        <v>659.328</v>
      </c>
      <c r="N245" s="163">
        <f t="shared" si="44"/>
        <v>6.093999999999999</v>
      </c>
      <c r="O245" s="163">
        <f t="shared" si="44"/>
        <v>0</v>
      </c>
      <c r="P245" s="163">
        <f t="shared" si="44"/>
        <v>6.2</v>
      </c>
      <c r="Q245" s="163">
        <f t="shared" si="44"/>
        <v>12.294</v>
      </c>
      <c r="R245" s="179" t="s">
        <v>103</v>
      </c>
      <c r="S245" s="163">
        <f aca="true" t="shared" si="45" ref="S245:AD245">S239+S240+S241+S242+S243+S244</f>
        <v>3346.4439999999995</v>
      </c>
      <c r="T245" s="163">
        <f t="shared" si="45"/>
        <v>494.01</v>
      </c>
      <c r="U245" s="163">
        <f t="shared" si="45"/>
        <v>65.9</v>
      </c>
      <c r="V245" s="163">
        <f t="shared" si="45"/>
        <v>3906.3539999999994</v>
      </c>
      <c r="W245" s="163">
        <f t="shared" si="45"/>
        <v>0</v>
      </c>
      <c r="X245" s="163">
        <f t="shared" si="45"/>
        <v>0</v>
      </c>
      <c r="Y245" s="163">
        <f t="shared" si="45"/>
        <v>0</v>
      </c>
      <c r="Z245" s="163">
        <f t="shared" si="45"/>
        <v>0</v>
      </c>
      <c r="AA245" s="163">
        <f t="shared" si="45"/>
        <v>0</v>
      </c>
      <c r="AB245" s="163">
        <f t="shared" si="45"/>
        <v>0</v>
      </c>
      <c r="AC245" s="163">
        <f t="shared" si="45"/>
        <v>0</v>
      </c>
      <c r="AD245" s="163">
        <f t="shared" si="45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49"/>
      <c r="G246" s="11"/>
      <c r="H246" s="11"/>
      <c r="I246" s="11"/>
      <c r="J246" s="149"/>
      <c r="K246" s="11"/>
      <c r="L246" s="11"/>
      <c r="M246" s="142"/>
      <c r="N246" s="11"/>
      <c r="O246" s="11"/>
      <c r="P246" s="11"/>
      <c r="Q246" s="11"/>
      <c r="R246" s="170" t="s">
        <v>220</v>
      </c>
      <c r="S246" s="11"/>
      <c r="T246" s="11"/>
      <c r="U246" s="11"/>
      <c r="V246" s="142"/>
      <c r="W246" s="149"/>
      <c r="X246" s="11"/>
      <c r="Y246" s="11"/>
      <c r="Z246" s="11"/>
      <c r="AA246" s="149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4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4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67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4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4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68" t="s">
        <v>222</v>
      </c>
      <c r="B248" s="63">
        <f>$B$101</f>
        <v>925.2</v>
      </c>
      <c r="C248" s="63">
        <f>$C$101</f>
        <v>159.1</v>
      </c>
      <c r="D248" s="63">
        <f>$D$101</f>
        <v>0</v>
      </c>
      <c r="E248" s="155">
        <f>$E$101</f>
        <v>1084.3</v>
      </c>
      <c r="F248" s="63">
        <f>$F$101</f>
        <v>0</v>
      </c>
      <c r="G248" s="63">
        <f>$G$101</f>
        <v>0</v>
      </c>
      <c r="H248" s="63">
        <f>$H$101</f>
        <v>0</v>
      </c>
      <c r="I248" s="155">
        <f>$I$101</f>
        <v>0</v>
      </c>
      <c r="J248" s="63">
        <f>$J$101</f>
        <v>0</v>
      </c>
      <c r="K248" s="63">
        <f>$K$101</f>
        <v>0</v>
      </c>
      <c r="L248" s="63">
        <f>$L$101</f>
        <v>0</v>
      </c>
      <c r="M248" s="155">
        <f>$M$101</f>
        <v>0</v>
      </c>
      <c r="N248" s="63">
        <f>$N$101</f>
        <v>0</v>
      </c>
      <c r="O248" s="63">
        <f>$O$101</f>
        <v>0</v>
      </c>
      <c r="P248" s="63">
        <f>$P$101</f>
        <v>0</v>
      </c>
      <c r="Q248" s="63">
        <f>$Q$101</f>
        <v>0</v>
      </c>
      <c r="R248" s="168" t="s">
        <v>222</v>
      </c>
      <c r="S248" s="63">
        <f>$S$101</f>
        <v>0</v>
      </c>
      <c r="T248" s="63">
        <f>$T$101</f>
        <v>0</v>
      </c>
      <c r="U248" s="63">
        <f>$U$101</f>
        <v>0</v>
      </c>
      <c r="V248" s="155">
        <f>$V$101</f>
        <v>0</v>
      </c>
      <c r="W248" s="63">
        <f>$W$101</f>
        <v>0</v>
      </c>
      <c r="X248" s="63">
        <f>$X$101</f>
        <v>0</v>
      </c>
      <c r="Y248" s="63">
        <f>$Y$101</f>
        <v>0</v>
      </c>
      <c r="Z248" s="155">
        <f>$Z$101</f>
        <v>0</v>
      </c>
      <c r="AA248" s="63">
        <f>$AA$101</f>
        <v>0</v>
      </c>
      <c r="AB248" s="63">
        <f>$AB$101</f>
        <v>0</v>
      </c>
      <c r="AC248" s="63">
        <f>$AC$101</f>
        <v>0</v>
      </c>
      <c r="AD248" s="63">
        <f>$AD$101</f>
        <v>0</v>
      </c>
    </row>
    <row r="249" spans="1:30" s="158" customFormat="1" ht="19.5" customHeight="1">
      <c r="A249" s="169" t="s">
        <v>223</v>
      </c>
      <c r="B249" s="156">
        <f aca="true" t="shared" si="46" ref="B249:Q249">B118+B124+B129+B133+B141+B146+B152+B156+B162+B166+B172+B179+B186+B192+B199+B209+B214+B224+B230+B237+B245+B247+B248</f>
        <v>3137228.6790000005</v>
      </c>
      <c r="C249" s="156">
        <f t="shared" si="46"/>
        <v>1830934.5100000005</v>
      </c>
      <c r="D249" s="156">
        <f t="shared" si="46"/>
        <v>39385.263999999996</v>
      </c>
      <c r="E249" s="190">
        <f t="shared" si="46"/>
        <v>5007548.452999999</v>
      </c>
      <c r="F249" s="156">
        <f t="shared" si="46"/>
        <v>1053005.876</v>
      </c>
      <c r="G249" s="156">
        <f t="shared" si="46"/>
        <v>548627.749</v>
      </c>
      <c r="H249" s="123">
        <f t="shared" si="46"/>
        <v>29748.632</v>
      </c>
      <c r="I249" s="129">
        <f t="shared" si="46"/>
        <v>1631382.2570000002</v>
      </c>
      <c r="J249" s="156">
        <f t="shared" si="46"/>
        <v>71496.841</v>
      </c>
      <c r="K249" s="156">
        <f t="shared" si="46"/>
        <v>36639.416999999994</v>
      </c>
      <c r="L249" s="123">
        <f t="shared" si="46"/>
        <v>3381.002</v>
      </c>
      <c r="M249" s="129">
        <f t="shared" si="46"/>
        <v>111517.26000000001</v>
      </c>
      <c r="N249" s="156">
        <f t="shared" si="46"/>
        <v>12562.885</v>
      </c>
      <c r="O249" s="156">
        <f t="shared" si="46"/>
        <v>7563.639999999999</v>
      </c>
      <c r="P249" s="123">
        <f t="shared" si="46"/>
        <v>2151.97</v>
      </c>
      <c r="Q249" s="123">
        <f t="shared" si="46"/>
        <v>22278.495000000003</v>
      </c>
      <c r="R249" s="169" t="s">
        <v>223</v>
      </c>
      <c r="S249" s="156">
        <f aca="true" t="shared" si="47" ref="S249:AD249">S118+S124+S129+S133+S141+S146+S152+S156+S162+S166+S172+S179+S186+S192+S199+S209+S214+S224+S230+S237+S245+S247+S248</f>
        <v>317226.424</v>
      </c>
      <c r="T249" s="156">
        <f t="shared" si="47"/>
        <v>149958.918</v>
      </c>
      <c r="U249" s="123">
        <f t="shared" si="47"/>
        <v>12127.017</v>
      </c>
      <c r="V249" s="157">
        <f t="shared" si="47"/>
        <v>479312.35900000005</v>
      </c>
      <c r="W249" s="156">
        <f t="shared" si="47"/>
        <v>176929.39500000005</v>
      </c>
      <c r="X249" s="156">
        <f t="shared" si="47"/>
        <v>74092.225</v>
      </c>
      <c r="Y249" s="123">
        <f t="shared" si="47"/>
        <v>5940.509999999999</v>
      </c>
      <c r="Z249" s="129">
        <f t="shared" si="47"/>
        <v>256962.12999999998</v>
      </c>
      <c r="AA249" s="156">
        <f t="shared" si="47"/>
        <v>2668.4999999999995</v>
      </c>
      <c r="AB249" s="156">
        <f t="shared" si="47"/>
        <v>241.73999999999998</v>
      </c>
      <c r="AC249" s="123">
        <f t="shared" si="47"/>
        <v>241.36</v>
      </c>
      <c r="AD249" s="123">
        <f t="shared" si="47"/>
        <v>3151.5999999999995</v>
      </c>
    </row>
    <row r="250" spans="1:30" s="27" customFormat="1" ht="21.75" customHeight="1">
      <c r="A250" s="202" t="s">
        <v>224</v>
      </c>
      <c r="B250" s="202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202" t="s">
        <v>224</v>
      </c>
      <c r="S250" s="202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4:AD104"/>
    <mergeCell ref="A105:Q105"/>
    <mergeCell ref="R105:AD105"/>
    <mergeCell ref="A103:Q103"/>
    <mergeCell ref="R103:AD103"/>
    <mergeCell ref="A104:Q104"/>
  </mergeCells>
  <printOptions horizontalCentered="1" verticalCentered="1"/>
  <pageMargins left="0" right="0" top="0.4724409448818898" bottom="0.4724409448818898" header="0.5118110236220472" footer="0.4724409448818898"/>
  <pageSetup firstPageNumber="90" useFirstPageNumber="1" horizontalDpi="600" verticalDpi="600" orientation="portrait" paperSize="9" scale="70" r:id="rId1"/>
  <headerFooter alignWithMargins="0">
    <oddFooter>&amp;L&amp;12Marché des oléo-protéagineux
Unité de Structuration de données&amp;R&amp;12&amp;D</oddFooter>
  </headerFooter>
  <rowBreaks count="2" manualBreakCount="2">
    <brk id="79" max="29" man="1"/>
    <brk id="179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103" activePane="bottomLeft" state="frozen"/>
      <selection pane="topLeft" activeCell="A102" sqref="A102"/>
      <selection pane="bottomLeft" activeCell="F138" sqref="F138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8.574218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v>0</v>
      </c>
      <c r="C2" s="101">
        <v>3061.7</v>
      </c>
      <c r="D2" s="62">
        <v>2.51</v>
      </c>
      <c r="E2" s="89">
        <v>3064.21</v>
      </c>
      <c r="F2" s="112">
        <v>2421.8</v>
      </c>
      <c r="G2" s="101">
        <v>3363.3</v>
      </c>
      <c r="H2" s="62">
        <v>45.13</v>
      </c>
      <c r="I2" s="89">
        <v>5830.23</v>
      </c>
      <c r="J2" s="62">
        <v>2217.9</v>
      </c>
      <c r="K2" s="101">
        <v>2081.8</v>
      </c>
      <c r="L2" s="62">
        <v>0</v>
      </c>
      <c r="M2" s="89">
        <v>4299.7</v>
      </c>
      <c r="N2" s="62">
        <v>0</v>
      </c>
      <c r="O2" s="101">
        <v>4.4</v>
      </c>
      <c r="P2" s="62">
        <v>0</v>
      </c>
      <c r="Q2" s="89">
        <v>4.4</v>
      </c>
      <c r="R2" s="62" t="s">
        <v>0</v>
      </c>
      <c r="S2" s="13">
        <v>145.7</v>
      </c>
      <c r="T2" s="103">
        <v>0</v>
      </c>
      <c r="U2" s="13">
        <v>0</v>
      </c>
      <c r="V2" s="13">
        <v>145.7</v>
      </c>
      <c r="W2" s="13">
        <v>0</v>
      </c>
      <c r="X2" s="103">
        <v>0</v>
      </c>
      <c r="Y2" s="13">
        <v>0</v>
      </c>
      <c r="Z2" s="13">
        <v>0</v>
      </c>
      <c r="AA2" s="13">
        <v>0</v>
      </c>
      <c r="AB2" s="103">
        <v>0</v>
      </c>
      <c r="AC2" s="13">
        <v>0</v>
      </c>
      <c r="AD2" s="78">
        <v>0</v>
      </c>
    </row>
    <row r="3" spans="1:30" ht="12.75">
      <c r="A3" s="62" t="s">
        <v>1</v>
      </c>
      <c r="B3" s="62">
        <v>34550.56</v>
      </c>
      <c r="C3" s="101">
        <v>12584.9</v>
      </c>
      <c r="D3" s="62">
        <v>0</v>
      </c>
      <c r="E3" s="89">
        <v>47135.46</v>
      </c>
      <c r="F3" s="112">
        <v>82.9</v>
      </c>
      <c r="G3" s="101">
        <v>1253.454</v>
      </c>
      <c r="H3" s="62">
        <v>0</v>
      </c>
      <c r="I3" s="89">
        <v>1336.354</v>
      </c>
      <c r="J3" s="62">
        <v>0</v>
      </c>
      <c r="K3" s="101">
        <v>86.96</v>
      </c>
      <c r="L3" s="62">
        <v>0</v>
      </c>
      <c r="M3" s="89">
        <v>86.96</v>
      </c>
      <c r="N3" s="62">
        <v>0</v>
      </c>
      <c r="O3" s="101">
        <v>12.9</v>
      </c>
      <c r="P3" s="62">
        <v>0</v>
      </c>
      <c r="Q3" s="89">
        <v>12.9</v>
      </c>
      <c r="R3" s="62" t="s">
        <v>1</v>
      </c>
      <c r="S3" s="13">
        <v>2167.19</v>
      </c>
      <c r="T3" s="103">
        <v>1423.7</v>
      </c>
      <c r="U3" s="13">
        <v>0</v>
      </c>
      <c r="V3" s="13">
        <v>3590.89</v>
      </c>
      <c r="W3" s="13">
        <v>12111.07</v>
      </c>
      <c r="X3" s="103">
        <v>3650</v>
      </c>
      <c r="Y3" s="13">
        <v>41.2</v>
      </c>
      <c r="Z3" s="13">
        <v>15802.27</v>
      </c>
      <c r="AA3" s="13">
        <v>0</v>
      </c>
      <c r="AB3" s="103">
        <v>0</v>
      </c>
      <c r="AC3" s="13">
        <v>0</v>
      </c>
      <c r="AD3" s="78">
        <v>0</v>
      </c>
    </row>
    <row r="4" spans="1:30" ht="12.75">
      <c r="A4" s="62" t="s">
        <v>2</v>
      </c>
      <c r="B4" s="62">
        <v>3064.2</v>
      </c>
      <c r="C4" s="101">
        <v>2051.7529999999997</v>
      </c>
      <c r="D4" s="62">
        <v>165.3</v>
      </c>
      <c r="E4" s="89">
        <v>5281.253</v>
      </c>
      <c r="F4" s="112">
        <v>120.3</v>
      </c>
      <c r="G4" s="101">
        <v>342.4</v>
      </c>
      <c r="H4" s="62">
        <v>521.6</v>
      </c>
      <c r="I4" s="89">
        <v>984.3</v>
      </c>
      <c r="J4" s="62">
        <v>0</v>
      </c>
      <c r="K4" s="101">
        <v>0</v>
      </c>
      <c r="L4" s="62">
        <v>0</v>
      </c>
      <c r="M4" s="89">
        <v>0</v>
      </c>
      <c r="N4" s="62">
        <v>0</v>
      </c>
      <c r="O4" s="101">
        <v>0</v>
      </c>
      <c r="P4" s="62">
        <v>0</v>
      </c>
      <c r="Q4" s="89">
        <v>0</v>
      </c>
      <c r="R4" s="62" t="s">
        <v>2</v>
      </c>
      <c r="S4" s="13">
        <v>77.1</v>
      </c>
      <c r="T4" s="103">
        <v>12.4</v>
      </c>
      <c r="U4" s="13">
        <v>4</v>
      </c>
      <c r="V4" s="13">
        <v>93.5</v>
      </c>
      <c r="W4" s="13">
        <v>10.8</v>
      </c>
      <c r="X4" s="103">
        <v>40.02</v>
      </c>
      <c r="Y4" s="13">
        <v>0</v>
      </c>
      <c r="Z4" s="13">
        <v>50.82</v>
      </c>
      <c r="AA4" s="13">
        <v>0</v>
      </c>
      <c r="AB4" s="103">
        <v>0</v>
      </c>
      <c r="AC4" s="13">
        <v>0</v>
      </c>
      <c r="AD4" s="78">
        <v>0</v>
      </c>
    </row>
    <row r="5" spans="1:30" ht="12.75">
      <c r="A5" s="62" t="s">
        <v>3</v>
      </c>
      <c r="B5" s="62">
        <v>715.329</v>
      </c>
      <c r="C5" s="101">
        <v>43.47</v>
      </c>
      <c r="D5" s="62">
        <v>0</v>
      </c>
      <c r="E5" s="89">
        <v>758.799</v>
      </c>
      <c r="F5" s="112">
        <v>409.401</v>
      </c>
      <c r="G5" s="101">
        <v>133.22</v>
      </c>
      <c r="H5" s="62">
        <v>0</v>
      </c>
      <c r="I5" s="89">
        <v>542.6210000000001</v>
      </c>
      <c r="J5" s="62">
        <v>162.279</v>
      </c>
      <c r="K5" s="101">
        <v>1.1</v>
      </c>
      <c r="L5" s="62">
        <v>0</v>
      </c>
      <c r="M5" s="89">
        <v>163.379</v>
      </c>
      <c r="N5" s="62">
        <v>18.1</v>
      </c>
      <c r="O5" s="101">
        <v>0</v>
      </c>
      <c r="P5" s="62">
        <v>0</v>
      </c>
      <c r="Q5" s="89">
        <v>18.1</v>
      </c>
      <c r="R5" s="62" t="s">
        <v>3</v>
      </c>
      <c r="S5" s="13">
        <v>125.55900000000001</v>
      </c>
      <c r="T5" s="103">
        <v>12.71</v>
      </c>
      <c r="U5" s="13">
        <v>3.2</v>
      </c>
      <c r="V5" s="13">
        <v>141.469</v>
      </c>
      <c r="W5" s="13">
        <v>0</v>
      </c>
      <c r="X5" s="103">
        <v>0</v>
      </c>
      <c r="Y5" s="13">
        <v>0</v>
      </c>
      <c r="Z5" s="13">
        <v>0</v>
      </c>
      <c r="AA5" s="13">
        <v>0</v>
      </c>
      <c r="AB5" s="103">
        <v>0</v>
      </c>
      <c r="AC5" s="13">
        <v>0</v>
      </c>
      <c r="AD5" s="78">
        <v>0</v>
      </c>
    </row>
    <row r="6" spans="1:30" ht="12.75">
      <c r="A6" s="62" t="s">
        <v>4</v>
      </c>
      <c r="B6" s="62">
        <v>0</v>
      </c>
      <c r="C6" s="101">
        <v>0</v>
      </c>
      <c r="D6" s="62">
        <v>0</v>
      </c>
      <c r="E6" s="89">
        <v>0</v>
      </c>
      <c r="F6" s="112">
        <v>65.686</v>
      </c>
      <c r="G6" s="101">
        <v>0</v>
      </c>
      <c r="H6" s="62">
        <v>0</v>
      </c>
      <c r="I6" s="89">
        <v>65.686</v>
      </c>
      <c r="J6" s="62">
        <v>0</v>
      </c>
      <c r="K6" s="101">
        <v>0</v>
      </c>
      <c r="L6" s="62">
        <v>0</v>
      </c>
      <c r="M6" s="89">
        <v>0</v>
      </c>
      <c r="N6" s="62">
        <v>0</v>
      </c>
      <c r="O6" s="101">
        <v>0</v>
      </c>
      <c r="P6" s="62">
        <v>0</v>
      </c>
      <c r="Q6" s="89">
        <v>0</v>
      </c>
      <c r="R6" s="62" t="s">
        <v>4</v>
      </c>
      <c r="S6" s="13">
        <v>12.924000000000001</v>
      </c>
      <c r="T6" s="103">
        <v>13.2</v>
      </c>
      <c r="U6" s="13">
        <v>0</v>
      </c>
      <c r="V6" s="13">
        <v>26.124000000000002</v>
      </c>
      <c r="W6" s="13">
        <v>0</v>
      </c>
      <c r="X6" s="103">
        <v>0</v>
      </c>
      <c r="Y6" s="13">
        <v>0</v>
      </c>
      <c r="Z6" s="13">
        <v>0</v>
      </c>
      <c r="AA6" s="13">
        <v>0</v>
      </c>
      <c r="AB6" s="103">
        <v>0</v>
      </c>
      <c r="AC6" s="13">
        <v>0</v>
      </c>
      <c r="AD6" s="78">
        <v>0</v>
      </c>
    </row>
    <row r="7" spans="1:30" ht="12.75">
      <c r="A7" s="62" t="s">
        <v>5</v>
      </c>
      <c r="B7">
        <v>0</v>
      </c>
      <c r="C7" s="102">
        <v>0</v>
      </c>
      <c r="D7">
        <v>0</v>
      </c>
      <c r="E7" s="90">
        <v>0</v>
      </c>
      <c r="F7" s="113">
        <v>0</v>
      </c>
      <c r="G7" s="102">
        <v>0</v>
      </c>
      <c r="H7">
        <v>0</v>
      </c>
      <c r="I7" s="90">
        <v>0</v>
      </c>
      <c r="J7">
        <v>0</v>
      </c>
      <c r="K7" s="102">
        <v>0</v>
      </c>
      <c r="L7">
        <v>0</v>
      </c>
      <c r="M7" s="90">
        <v>0</v>
      </c>
      <c r="N7">
        <v>0</v>
      </c>
      <c r="O7" s="102">
        <v>0</v>
      </c>
      <c r="P7">
        <v>0</v>
      </c>
      <c r="Q7" s="90">
        <v>0</v>
      </c>
      <c r="R7" s="62" t="s">
        <v>5</v>
      </c>
      <c r="S7" s="13">
        <v>0</v>
      </c>
      <c r="T7" s="103">
        <v>0</v>
      </c>
      <c r="U7" s="13">
        <v>0</v>
      </c>
      <c r="V7" s="13">
        <v>0</v>
      </c>
      <c r="W7" s="13">
        <v>0</v>
      </c>
      <c r="X7" s="103">
        <v>0</v>
      </c>
      <c r="Y7" s="13">
        <v>0</v>
      </c>
      <c r="Z7" s="13">
        <v>0</v>
      </c>
      <c r="AA7" s="13">
        <v>0</v>
      </c>
      <c r="AB7" s="103">
        <v>0</v>
      </c>
      <c r="AC7" s="13">
        <v>0</v>
      </c>
      <c r="AD7" s="78">
        <v>0</v>
      </c>
    </row>
    <row r="8" spans="1:30" ht="12.75">
      <c r="A8" s="62" t="s">
        <v>6</v>
      </c>
      <c r="B8" s="62">
        <v>0</v>
      </c>
      <c r="C8" s="101">
        <v>0</v>
      </c>
      <c r="D8" s="62">
        <v>0</v>
      </c>
      <c r="E8" s="89">
        <v>0</v>
      </c>
      <c r="F8" s="112">
        <v>2670</v>
      </c>
      <c r="G8" s="101">
        <v>0</v>
      </c>
      <c r="H8" s="62">
        <v>0</v>
      </c>
      <c r="I8" s="89">
        <v>2670</v>
      </c>
      <c r="J8" s="62">
        <v>0</v>
      </c>
      <c r="K8" s="101">
        <v>0</v>
      </c>
      <c r="L8" s="62">
        <v>0</v>
      </c>
      <c r="M8" s="89">
        <v>0</v>
      </c>
      <c r="N8" s="62">
        <v>0</v>
      </c>
      <c r="O8" s="101">
        <v>0</v>
      </c>
      <c r="P8" s="62">
        <v>0</v>
      </c>
      <c r="Q8" s="89">
        <v>0</v>
      </c>
      <c r="R8" s="62" t="s">
        <v>6</v>
      </c>
      <c r="S8" s="13">
        <v>0</v>
      </c>
      <c r="T8" s="103">
        <v>0</v>
      </c>
      <c r="U8" s="13">
        <v>0</v>
      </c>
      <c r="V8" s="13">
        <v>0</v>
      </c>
      <c r="W8" s="13">
        <v>0</v>
      </c>
      <c r="X8" s="103">
        <v>0</v>
      </c>
      <c r="Y8" s="13">
        <v>0</v>
      </c>
      <c r="Z8" s="13">
        <v>0</v>
      </c>
      <c r="AA8" s="13">
        <v>0</v>
      </c>
      <c r="AB8" s="103">
        <v>0</v>
      </c>
      <c r="AC8" s="13">
        <v>0</v>
      </c>
      <c r="AD8" s="78">
        <v>0</v>
      </c>
    </row>
    <row r="9" spans="1:30" ht="12.75">
      <c r="A9" s="62" t="s">
        <v>7</v>
      </c>
      <c r="B9" s="62">
        <v>5930.34</v>
      </c>
      <c r="C9" s="101">
        <v>77.1</v>
      </c>
      <c r="D9" s="62">
        <v>0</v>
      </c>
      <c r="E9" s="89">
        <v>6007.44</v>
      </c>
      <c r="F9" s="112">
        <v>11.25</v>
      </c>
      <c r="G9" s="101">
        <v>0</v>
      </c>
      <c r="H9" s="62">
        <v>0</v>
      </c>
      <c r="I9" s="89">
        <v>11.25</v>
      </c>
      <c r="J9" s="62">
        <v>0</v>
      </c>
      <c r="K9" s="101">
        <v>0</v>
      </c>
      <c r="L9" s="62">
        <v>0</v>
      </c>
      <c r="M9" s="89">
        <v>0</v>
      </c>
      <c r="N9" s="62">
        <v>40</v>
      </c>
      <c r="O9" s="101">
        <v>0</v>
      </c>
      <c r="P9" s="62">
        <v>0</v>
      </c>
      <c r="Q9" s="89">
        <v>40</v>
      </c>
      <c r="R9" s="62" t="s">
        <v>7</v>
      </c>
      <c r="S9" s="13">
        <v>865.746</v>
      </c>
      <c r="T9" s="103">
        <v>19.9</v>
      </c>
      <c r="U9" s="13">
        <v>0</v>
      </c>
      <c r="V9" s="13">
        <v>885.646</v>
      </c>
      <c r="W9" s="13">
        <v>5595.044</v>
      </c>
      <c r="X9" s="103">
        <v>7.2</v>
      </c>
      <c r="Y9" s="13">
        <v>0</v>
      </c>
      <c r="Z9" s="13">
        <v>5602.244</v>
      </c>
      <c r="AA9" s="13">
        <v>0</v>
      </c>
      <c r="AB9" s="103">
        <v>0</v>
      </c>
      <c r="AC9" s="13">
        <v>0</v>
      </c>
      <c r="AD9" s="78">
        <v>0</v>
      </c>
    </row>
    <row r="10" spans="1:30" ht="12.75">
      <c r="A10" s="62" t="s">
        <v>8</v>
      </c>
      <c r="B10" s="62">
        <v>1006.9</v>
      </c>
      <c r="C10" s="101">
        <v>0</v>
      </c>
      <c r="D10" s="62">
        <v>0</v>
      </c>
      <c r="E10" s="89">
        <v>1006.9</v>
      </c>
      <c r="F10" s="112">
        <v>3802</v>
      </c>
      <c r="G10" s="101">
        <v>57.7</v>
      </c>
      <c r="H10" s="62">
        <v>0</v>
      </c>
      <c r="I10" s="89">
        <v>3859.7</v>
      </c>
      <c r="J10" s="62">
        <v>287.3</v>
      </c>
      <c r="K10" s="101">
        <v>0</v>
      </c>
      <c r="L10" s="62">
        <v>0</v>
      </c>
      <c r="M10" s="89">
        <v>287.3</v>
      </c>
      <c r="N10" s="62">
        <v>0</v>
      </c>
      <c r="O10" s="101">
        <v>0</v>
      </c>
      <c r="P10" s="62">
        <v>0</v>
      </c>
      <c r="Q10" s="89">
        <v>0</v>
      </c>
      <c r="R10" s="62" t="s">
        <v>8</v>
      </c>
      <c r="S10" s="13">
        <v>15.8</v>
      </c>
      <c r="T10" s="103">
        <v>0</v>
      </c>
      <c r="U10" s="13">
        <v>0</v>
      </c>
      <c r="V10" s="13">
        <v>15.8</v>
      </c>
      <c r="W10" s="13">
        <v>0</v>
      </c>
      <c r="X10" s="103">
        <v>0</v>
      </c>
      <c r="Y10" s="13">
        <v>0</v>
      </c>
      <c r="Z10" s="13">
        <v>0</v>
      </c>
      <c r="AA10" s="13">
        <v>0</v>
      </c>
      <c r="AB10" s="103">
        <v>0</v>
      </c>
      <c r="AC10" s="13">
        <v>0</v>
      </c>
      <c r="AD10" s="78">
        <v>0</v>
      </c>
    </row>
    <row r="11" spans="1:30" ht="12.75">
      <c r="A11" s="62" t="s">
        <v>9</v>
      </c>
      <c r="B11" s="62">
        <v>25199.4</v>
      </c>
      <c r="C11" s="101">
        <v>34769.577</v>
      </c>
      <c r="D11" s="62">
        <v>0</v>
      </c>
      <c r="E11" s="89">
        <v>59968.977</v>
      </c>
      <c r="F11" s="112">
        <v>2679.12</v>
      </c>
      <c r="G11" s="101">
        <v>5329.3</v>
      </c>
      <c r="H11" s="62">
        <v>0</v>
      </c>
      <c r="I11" s="89">
        <v>8008.42</v>
      </c>
      <c r="J11" s="62">
        <v>8.7</v>
      </c>
      <c r="K11" s="101">
        <v>0</v>
      </c>
      <c r="L11" s="62">
        <v>0</v>
      </c>
      <c r="M11" s="89">
        <v>8.7</v>
      </c>
      <c r="N11" s="62">
        <v>0</v>
      </c>
      <c r="O11" s="101">
        <v>23.7</v>
      </c>
      <c r="P11" s="62">
        <v>0</v>
      </c>
      <c r="Q11" s="89">
        <v>23.7</v>
      </c>
      <c r="R11" s="62" t="s">
        <v>9</v>
      </c>
      <c r="S11" s="13">
        <v>4297.38</v>
      </c>
      <c r="T11" s="103">
        <v>1416.276</v>
      </c>
      <c r="U11" s="13">
        <v>0</v>
      </c>
      <c r="V11" s="13">
        <v>5713.656000000001</v>
      </c>
      <c r="W11" s="13">
        <v>443.4</v>
      </c>
      <c r="X11" s="103">
        <v>0</v>
      </c>
      <c r="Y11" s="13">
        <v>0</v>
      </c>
      <c r="Z11" s="13">
        <v>443.4</v>
      </c>
      <c r="AA11" s="13">
        <v>0</v>
      </c>
      <c r="AB11" s="103">
        <v>0</v>
      </c>
      <c r="AC11" s="13">
        <v>0</v>
      </c>
      <c r="AD11" s="78">
        <v>0</v>
      </c>
    </row>
    <row r="12" spans="1:30" ht="12.75">
      <c r="A12" s="62" t="s">
        <v>10</v>
      </c>
      <c r="B12" s="62">
        <v>0</v>
      </c>
      <c r="C12" s="101">
        <v>0</v>
      </c>
      <c r="D12" s="62">
        <v>26.3</v>
      </c>
      <c r="E12" s="89">
        <v>26.3</v>
      </c>
      <c r="F12" s="112">
        <v>0</v>
      </c>
      <c r="G12" s="101">
        <v>0</v>
      </c>
      <c r="H12" s="62">
        <v>18281.1</v>
      </c>
      <c r="I12" s="89">
        <v>18281.1</v>
      </c>
      <c r="J12" s="62">
        <v>14.764</v>
      </c>
      <c r="K12" s="101">
        <v>0</v>
      </c>
      <c r="L12" s="62">
        <v>417.8</v>
      </c>
      <c r="M12" s="89">
        <v>432.564</v>
      </c>
      <c r="N12" s="62">
        <v>0</v>
      </c>
      <c r="O12" s="101">
        <v>0</v>
      </c>
      <c r="P12" s="62">
        <v>38.4</v>
      </c>
      <c r="Q12" s="89">
        <v>38.4</v>
      </c>
      <c r="R12" s="62" t="s">
        <v>10</v>
      </c>
      <c r="S12" s="13">
        <v>399</v>
      </c>
      <c r="T12" s="103">
        <v>0</v>
      </c>
      <c r="U12" s="13">
        <v>0</v>
      </c>
      <c r="V12" s="13">
        <v>399</v>
      </c>
      <c r="W12" s="13">
        <v>0</v>
      </c>
      <c r="X12" s="103">
        <v>0</v>
      </c>
      <c r="Y12" s="13">
        <v>41.5</v>
      </c>
      <c r="Z12" s="13">
        <v>41.5</v>
      </c>
      <c r="AA12" s="13">
        <v>0</v>
      </c>
      <c r="AB12" s="103">
        <v>0</v>
      </c>
      <c r="AC12" s="13">
        <v>0</v>
      </c>
      <c r="AD12" s="78">
        <v>0</v>
      </c>
    </row>
    <row r="13" spans="1:30" ht="12.75">
      <c r="A13" s="62" t="s">
        <v>11</v>
      </c>
      <c r="B13" s="62">
        <v>0</v>
      </c>
      <c r="C13" s="101">
        <v>729.159</v>
      </c>
      <c r="D13" s="62">
        <v>0</v>
      </c>
      <c r="E13" s="89">
        <v>729.159</v>
      </c>
      <c r="F13" s="112">
        <v>6.9</v>
      </c>
      <c r="G13" s="101">
        <v>188</v>
      </c>
      <c r="H13" s="62">
        <v>0</v>
      </c>
      <c r="I13" s="89">
        <v>194.9</v>
      </c>
      <c r="J13" s="62">
        <v>0</v>
      </c>
      <c r="K13" s="101">
        <v>62.742999999999995</v>
      </c>
      <c r="L13" s="62">
        <v>0</v>
      </c>
      <c r="M13" s="89">
        <v>62.742999999999995</v>
      </c>
      <c r="N13" s="62">
        <v>0</v>
      </c>
      <c r="O13" s="101">
        <v>7.7</v>
      </c>
      <c r="P13" s="62">
        <v>0</v>
      </c>
      <c r="Q13" s="89">
        <v>7.7</v>
      </c>
      <c r="R13" s="62" t="s">
        <v>11</v>
      </c>
      <c r="S13" s="13">
        <v>0</v>
      </c>
      <c r="T13" s="103">
        <v>229.626</v>
      </c>
      <c r="U13" s="13">
        <v>0</v>
      </c>
      <c r="V13" s="13">
        <v>229.626</v>
      </c>
      <c r="W13" s="13">
        <v>0</v>
      </c>
      <c r="X13" s="103">
        <v>84.837</v>
      </c>
      <c r="Y13" s="13">
        <v>0</v>
      </c>
      <c r="Z13" s="13">
        <v>84.837</v>
      </c>
      <c r="AA13" s="13">
        <v>0</v>
      </c>
      <c r="AB13" s="103">
        <v>0</v>
      </c>
      <c r="AC13" s="13">
        <v>0</v>
      </c>
      <c r="AD13" s="78">
        <v>0</v>
      </c>
    </row>
    <row r="14" spans="1:30" ht="12.75">
      <c r="A14" s="62" t="s">
        <v>12</v>
      </c>
      <c r="B14" s="62">
        <v>4157.8</v>
      </c>
      <c r="C14" s="101">
        <v>0</v>
      </c>
      <c r="D14" s="62">
        <v>0</v>
      </c>
      <c r="E14" s="89">
        <v>4157.8</v>
      </c>
      <c r="F14" s="112">
        <v>1181.6</v>
      </c>
      <c r="G14" s="101">
        <v>0</v>
      </c>
      <c r="H14" s="62">
        <v>0</v>
      </c>
      <c r="I14" s="89">
        <v>1181.6</v>
      </c>
      <c r="J14" s="62">
        <v>0</v>
      </c>
      <c r="K14" s="101">
        <v>0</v>
      </c>
      <c r="L14" s="62">
        <v>0</v>
      </c>
      <c r="M14" s="89">
        <v>0</v>
      </c>
      <c r="N14" s="62">
        <v>0</v>
      </c>
      <c r="O14" s="101">
        <v>0</v>
      </c>
      <c r="P14" s="62">
        <v>0</v>
      </c>
      <c r="Q14" s="89">
        <v>0</v>
      </c>
      <c r="R14" s="62" t="s">
        <v>12</v>
      </c>
      <c r="S14" s="13">
        <v>5</v>
      </c>
      <c r="T14" s="103">
        <v>0</v>
      </c>
      <c r="U14" s="13">
        <v>0</v>
      </c>
      <c r="V14" s="13">
        <v>5</v>
      </c>
      <c r="W14" s="13">
        <v>0</v>
      </c>
      <c r="X14" s="103">
        <v>0</v>
      </c>
      <c r="Y14" s="13">
        <v>0</v>
      </c>
      <c r="Z14" s="13">
        <v>0</v>
      </c>
      <c r="AA14" s="13">
        <v>0</v>
      </c>
      <c r="AB14" s="103">
        <v>0</v>
      </c>
      <c r="AC14" s="13">
        <v>0</v>
      </c>
      <c r="AD14" s="78">
        <v>0</v>
      </c>
    </row>
    <row r="15" spans="1:30" ht="12.75">
      <c r="A15" s="62" t="s">
        <v>13</v>
      </c>
      <c r="B15" s="62">
        <v>4212.8</v>
      </c>
      <c r="C15" s="101">
        <v>2065.95</v>
      </c>
      <c r="D15" s="62">
        <v>15</v>
      </c>
      <c r="E15" s="89">
        <v>6293.75</v>
      </c>
      <c r="F15" s="112">
        <v>145.5</v>
      </c>
      <c r="G15" s="101">
        <v>0</v>
      </c>
      <c r="H15" s="62">
        <v>0</v>
      </c>
      <c r="I15" s="89">
        <v>145.5</v>
      </c>
      <c r="J15" s="62">
        <v>0</v>
      </c>
      <c r="K15" s="101">
        <v>0</v>
      </c>
      <c r="L15" s="62">
        <v>0</v>
      </c>
      <c r="M15" s="89">
        <v>0</v>
      </c>
      <c r="N15" s="62">
        <v>38.9</v>
      </c>
      <c r="O15" s="101">
        <v>0</v>
      </c>
      <c r="P15" s="62">
        <v>0</v>
      </c>
      <c r="Q15" s="89">
        <v>38.9</v>
      </c>
      <c r="R15" s="62" t="s">
        <v>13</v>
      </c>
      <c r="S15" s="13">
        <v>1202.9</v>
      </c>
      <c r="T15" s="103">
        <v>0</v>
      </c>
      <c r="U15" s="13">
        <v>0</v>
      </c>
      <c r="V15" s="13">
        <v>1202.9</v>
      </c>
      <c r="W15" s="13">
        <v>11024.1</v>
      </c>
      <c r="X15" s="103">
        <v>0</v>
      </c>
      <c r="Y15" s="13">
        <v>0</v>
      </c>
      <c r="Z15" s="13">
        <v>11024.1</v>
      </c>
      <c r="AA15" s="13">
        <v>0</v>
      </c>
      <c r="AB15" s="103">
        <v>0</v>
      </c>
      <c r="AC15" s="13">
        <v>0</v>
      </c>
      <c r="AD15" s="78">
        <v>0</v>
      </c>
    </row>
    <row r="16" spans="1:30" ht="12.75">
      <c r="A16" s="62" t="s">
        <v>14</v>
      </c>
      <c r="B16">
        <v>0</v>
      </c>
      <c r="C16" s="102">
        <v>0</v>
      </c>
      <c r="D16">
        <v>0</v>
      </c>
      <c r="E16" s="90">
        <v>0</v>
      </c>
      <c r="F16" s="113">
        <v>0</v>
      </c>
      <c r="G16" s="102">
        <v>0</v>
      </c>
      <c r="H16">
        <v>0</v>
      </c>
      <c r="I16" s="90">
        <v>0</v>
      </c>
      <c r="J16">
        <v>0</v>
      </c>
      <c r="K16" s="102">
        <v>0</v>
      </c>
      <c r="L16">
        <v>0</v>
      </c>
      <c r="M16" s="90">
        <v>0</v>
      </c>
      <c r="N16">
        <v>0</v>
      </c>
      <c r="O16" s="102">
        <v>0</v>
      </c>
      <c r="P16">
        <v>0</v>
      </c>
      <c r="Q16" s="90">
        <v>0</v>
      </c>
      <c r="R16" s="62" t="s">
        <v>14</v>
      </c>
      <c r="S16" s="13">
        <v>0</v>
      </c>
      <c r="T16" s="103">
        <v>0</v>
      </c>
      <c r="U16" s="13">
        <v>0</v>
      </c>
      <c r="V16" s="13">
        <v>0</v>
      </c>
      <c r="W16" s="13">
        <v>0</v>
      </c>
      <c r="X16" s="103">
        <v>0</v>
      </c>
      <c r="Y16" s="13">
        <v>0</v>
      </c>
      <c r="Z16" s="13">
        <v>0</v>
      </c>
      <c r="AA16" s="13">
        <v>0</v>
      </c>
      <c r="AB16" s="103">
        <v>0</v>
      </c>
      <c r="AC16" s="13">
        <v>0</v>
      </c>
      <c r="AD16" s="78">
        <v>0</v>
      </c>
    </row>
    <row r="17" spans="1:30" ht="12.75">
      <c r="A17" s="62" t="s">
        <v>15</v>
      </c>
      <c r="B17" s="62">
        <v>8451</v>
      </c>
      <c r="C17" s="101">
        <v>1037.8</v>
      </c>
      <c r="D17" s="62">
        <v>0</v>
      </c>
      <c r="E17" s="89">
        <v>9488.8</v>
      </c>
      <c r="F17" s="112">
        <v>19262.6</v>
      </c>
      <c r="G17" s="101">
        <v>5514.7</v>
      </c>
      <c r="H17" s="62">
        <v>0</v>
      </c>
      <c r="I17" s="89">
        <v>24777.3</v>
      </c>
      <c r="J17" s="62">
        <v>0</v>
      </c>
      <c r="K17" s="101">
        <v>12.8</v>
      </c>
      <c r="L17" s="62">
        <v>0</v>
      </c>
      <c r="M17" s="89">
        <v>12.8</v>
      </c>
      <c r="N17" s="62">
        <v>172.2</v>
      </c>
      <c r="O17" s="101">
        <v>256.3</v>
      </c>
      <c r="P17" s="62">
        <v>0</v>
      </c>
      <c r="Q17" s="89">
        <v>428.5</v>
      </c>
      <c r="R17" s="62" t="s">
        <v>15</v>
      </c>
      <c r="S17" s="13">
        <v>1045.9</v>
      </c>
      <c r="T17" s="103">
        <v>561.7</v>
      </c>
      <c r="U17" s="13">
        <v>0</v>
      </c>
      <c r="V17" s="13">
        <v>1607.6</v>
      </c>
      <c r="W17" s="13">
        <v>21.5</v>
      </c>
      <c r="X17" s="103">
        <v>39.2</v>
      </c>
      <c r="Y17" s="13">
        <v>0</v>
      </c>
      <c r="Z17" s="13">
        <v>60.7</v>
      </c>
      <c r="AA17" s="13">
        <v>124.3</v>
      </c>
      <c r="AB17" s="103">
        <v>0</v>
      </c>
      <c r="AC17" s="13">
        <v>0</v>
      </c>
      <c r="AD17" s="78">
        <v>124.3</v>
      </c>
    </row>
    <row r="18" spans="1:30" ht="12.75">
      <c r="A18" s="62" t="s">
        <v>16</v>
      </c>
      <c r="B18" s="62">
        <v>32658.2</v>
      </c>
      <c r="C18" s="101">
        <v>1465.4</v>
      </c>
      <c r="D18" s="62">
        <v>0</v>
      </c>
      <c r="E18" s="89">
        <v>34123.6</v>
      </c>
      <c r="F18" s="112">
        <v>45851.4</v>
      </c>
      <c r="G18" s="101">
        <v>10795</v>
      </c>
      <c r="H18" s="62">
        <v>0</v>
      </c>
      <c r="I18" s="89">
        <v>56646.4</v>
      </c>
      <c r="J18" s="62">
        <v>132.3</v>
      </c>
      <c r="K18" s="101">
        <v>0</v>
      </c>
      <c r="L18" s="62">
        <v>0</v>
      </c>
      <c r="M18" s="89">
        <v>132.3</v>
      </c>
      <c r="N18" s="62">
        <v>705.9</v>
      </c>
      <c r="O18" s="101">
        <v>0</v>
      </c>
      <c r="P18" s="62">
        <v>0</v>
      </c>
      <c r="Q18" s="89">
        <v>705.9</v>
      </c>
      <c r="R18" s="62" t="s">
        <v>16</v>
      </c>
      <c r="S18" s="13">
        <v>1971.2</v>
      </c>
      <c r="T18" s="103">
        <v>529.8</v>
      </c>
      <c r="U18" s="13">
        <v>1.6</v>
      </c>
      <c r="V18" s="13">
        <v>2502.6</v>
      </c>
      <c r="W18" s="13">
        <v>11.2</v>
      </c>
      <c r="X18" s="103">
        <v>11.9</v>
      </c>
      <c r="Y18" s="13">
        <v>0</v>
      </c>
      <c r="Z18" s="13">
        <v>23.1</v>
      </c>
      <c r="AA18" s="13">
        <v>0</v>
      </c>
      <c r="AB18" s="103">
        <v>0</v>
      </c>
      <c r="AC18" s="13">
        <v>0</v>
      </c>
      <c r="AD18" s="78">
        <v>0</v>
      </c>
    </row>
    <row r="19" spans="1:30" ht="12.75">
      <c r="A19" s="62" t="s">
        <v>17</v>
      </c>
      <c r="B19" s="62">
        <v>0</v>
      </c>
      <c r="C19" s="101">
        <v>4058.237</v>
      </c>
      <c r="D19" s="62">
        <v>28209.3</v>
      </c>
      <c r="E19" s="89">
        <v>32267.537</v>
      </c>
      <c r="F19" s="112">
        <v>0</v>
      </c>
      <c r="G19" s="101">
        <v>480.372</v>
      </c>
      <c r="H19" s="62">
        <v>8079.8</v>
      </c>
      <c r="I19" s="89">
        <v>8560.172</v>
      </c>
      <c r="J19" s="62">
        <v>0</v>
      </c>
      <c r="K19" s="101">
        <v>0</v>
      </c>
      <c r="L19" s="62">
        <v>0</v>
      </c>
      <c r="M19" s="89">
        <v>0</v>
      </c>
      <c r="N19" s="62">
        <v>0</v>
      </c>
      <c r="O19" s="101">
        <v>0</v>
      </c>
      <c r="P19" s="62">
        <v>0</v>
      </c>
      <c r="Q19" s="89">
        <v>0</v>
      </c>
      <c r="R19" s="62" t="s">
        <v>17</v>
      </c>
      <c r="S19" s="13">
        <v>0</v>
      </c>
      <c r="T19" s="103">
        <v>701.193</v>
      </c>
      <c r="U19" s="13">
        <v>2510.4</v>
      </c>
      <c r="V19" s="13">
        <v>3211.593</v>
      </c>
      <c r="W19" s="13">
        <v>0</v>
      </c>
      <c r="X19" s="103">
        <v>85.2</v>
      </c>
      <c r="Y19" s="13">
        <v>433.7</v>
      </c>
      <c r="Z19" s="13">
        <v>518.9</v>
      </c>
      <c r="AA19" s="13">
        <v>0</v>
      </c>
      <c r="AB19" s="103">
        <v>0</v>
      </c>
      <c r="AC19" s="13">
        <v>0</v>
      </c>
      <c r="AD19" s="78">
        <v>0</v>
      </c>
    </row>
    <row r="20" spans="1:30" ht="12.75">
      <c r="A20" s="62" t="s">
        <v>18</v>
      </c>
      <c r="B20" s="62">
        <v>0</v>
      </c>
      <c r="C20" s="101">
        <v>34.6</v>
      </c>
      <c r="D20" s="62">
        <v>0</v>
      </c>
      <c r="E20" s="89">
        <v>34.6</v>
      </c>
      <c r="F20" s="112">
        <v>0</v>
      </c>
      <c r="G20" s="101">
        <v>223.4</v>
      </c>
      <c r="H20" s="62">
        <v>0</v>
      </c>
      <c r="I20" s="89">
        <v>223.4</v>
      </c>
      <c r="J20" s="62">
        <v>0</v>
      </c>
      <c r="K20" s="101">
        <v>0</v>
      </c>
      <c r="L20" s="62">
        <v>0</v>
      </c>
      <c r="M20" s="89">
        <v>0</v>
      </c>
      <c r="N20" s="62">
        <v>0</v>
      </c>
      <c r="O20" s="101">
        <v>0</v>
      </c>
      <c r="P20" s="62">
        <v>0</v>
      </c>
      <c r="Q20" s="89">
        <v>0</v>
      </c>
      <c r="R20" s="62" t="s">
        <v>18</v>
      </c>
      <c r="S20" s="13">
        <v>0</v>
      </c>
      <c r="T20" s="103">
        <v>0</v>
      </c>
      <c r="U20" s="13">
        <v>0</v>
      </c>
      <c r="V20" s="13">
        <v>0</v>
      </c>
      <c r="W20" s="13">
        <v>0</v>
      </c>
      <c r="X20" s="103">
        <v>0</v>
      </c>
      <c r="Y20" s="13">
        <v>0</v>
      </c>
      <c r="Z20" s="13">
        <v>0</v>
      </c>
      <c r="AA20" s="13">
        <v>0</v>
      </c>
      <c r="AB20" s="103">
        <v>0</v>
      </c>
      <c r="AC20" s="13">
        <v>0</v>
      </c>
      <c r="AD20" s="78">
        <v>0</v>
      </c>
    </row>
    <row r="21" spans="1:30" ht="12.75">
      <c r="A21" s="62" t="s">
        <v>19</v>
      </c>
      <c r="B21">
        <v>0</v>
      </c>
      <c r="C21" s="102">
        <v>0</v>
      </c>
      <c r="D21">
        <v>0</v>
      </c>
      <c r="E21" s="90">
        <v>0</v>
      </c>
      <c r="F21" s="113">
        <v>0</v>
      </c>
      <c r="G21" s="102">
        <v>0</v>
      </c>
      <c r="H21">
        <v>0</v>
      </c>
      <c r="I21" s="90">
        <v>0</v>
      </c>
      <c r="J21">
        <v>0</v>
      </c>
      <c r="K21" s="102">
        <v>0</v>
      </c>
      <c r="L21">
        <v>0</v>
      </c>
      <c r="M21" s="90">
        <v>0</v>
      </c>
      <c r="N21">
        <v>0</v>
      </c>
      <c r="O21" s="102">
        <v>0</v>
      </c>
      <c r="P21">
        <v>0</v>
      </c>
      <c r="Q21" s="90">
        <v>0</v>
      </c>
      <c r="R21" s="62" t="s">
        <v>19</v>
      </c>
      <c r="S21" s="13">
        <v>0</v>
      </c>
      <c r="T21" s="103">
        <v>0</v>
      </c>
      <c r="U21" s="13">
        <v>0</v>
      </c>
      <c r="V21" s="13">
        <v>0</v>
      </c>
      <c r="W21" s="13">
        <v>0</v>
      </c>
      <c r="X21" s="103">
        <v>0</v>
      </c>
      <c r="Y21" s="13">
        <v>0</v>
      </c>
      <c r="Z21" s="13">
        <v>0</v>
      </c>
      <c r="AA21" s="13">
        <v>0</v>
      </c>
      <c r="AB21" s="103">
        <v>0</v>
      </c>
      <c r="AC21" s="13">
        <v>0</v>
      </c>
      <c r="AD21" s="78">
        <v>0</v>
      </c>
    </row>
    <row r="22" spans="1:30" ht="12.75">
      <c r="A22" s="62" t="s">
        <v>20</v>
      </c>
      <c r="B22" s="62">
        <v>10082.9</v>
      </c>
      <c r="C22" s="101">
        <v>2082.2</v>
      </c>
      <c r="D22" s="62">
        <v>242.2</v>
      </c>
      <c r="E22" s="89">
        <v>12407.3</v>
      </c>
      <c r="F22" s="112">
        <v>4017.4</v>
      </c>
      <c r="G22" s="101">
        <v>1440.3</v>
      </c>
      <c r="H22" s="62">
        <v>0</v>
      </c>
      <c r="I22" s="89">
        <v>5457.7</v>
      </c>
      <c r="J22" s="62">
        <v>2300.5</v>
      </c>
      <c r="K22" s="101">
        <v>1410.8</v>
      </c>
      <c r="L22" s="62">
        <v>1.9</v>
      </c>
      <c r="M22" s="89">
        <v>3713.2</v>
      </c>
      <c r="N22" s="62">
        <v>0</v>
      </c>
      <c r="O22" s="101">
        <v>0</v>
      </c>
      <c r="P22" s="62">
        <v>0</v>
      </c>
      <c r="Q22" s="89">
        <v>0</v>
      </c>
      <c r="R22" s="62" t="s">
        <v>20</v>
      </c>
      <c r="S22" s="13">
        <v>2019.7</v>
      </c>
      <c r="T22" s="103">
        <v>355.9</v>
      </c>
      <c r="U22" s="13">
        <v>0</v>
      </c>
      <c r="V22" s="13">
        <v>2375.6</v>
      </c>
      <c r="W22" s="13">
        <v>162</v>
      </c>
      <c r="X22" s="103">
        <v>94.1</v>
      </c>
      <c r="Y22" s="13">
        <v>0</v>
      </c>
      <c r="Z22" s="13">
        <v>256.1</v>
      </c>
      <c r="AA22" s="13">
        <v>0</v>
      </c>
      <c r="AB22" s="103">
        <v>0</v>
      </c>
      <c r="AC22" s="13">
        <v>0</v>
      </c>
      <c r="AD22" s="78">
        <v>0</v>
      </c>
    </row>
    <row r="23" spans="1:30" ht="12.75">
      <c r="A23" s="62" t="s">
        <v>21</v>
      </c>
      <c r="B23" s="62">
        <v>1202.4</v>
      </c>
      <c r="C23" s="101">
        <v>561.4</v>
      </c>
      <c r="D23" s="62">
        <v>2587.6</v>
      </c>
      <c r="E23" s="89">
        <v>4351.4</v>
      </c>
      <c r="F23" s="112">
        <v>0</v>
      </c>
      <c r="G23" s="101">
        <v>0</v>
      </c>
      <c r="H23" s="62">
        <v>0</v>
      </c>
      <c r="I23" s="89">
        <v>0</v>
      </c>
      <c r="J23" s="62">
        <v>0</v>
      </c>
      <c r="K23" s="101">
        <v>0</v>
      </c>
      <c r="L23" s="62">
        <v>24.9</v>
      </c>
      <c r="M23" s="89">
        <v>24.9</v>
      </c>
      <c r="N23" s="62">
        <v>0</v>
      </c>
      <c r="O23" s="101">
        <v>0</v>
      </c>
      <c r="P23" s="62">
        <v>0</v>
      </c>
      <c r="Q23" s="89">
        <v>0</v>
      </c>
      <c r="R23" s="62" t="s">
        <v>21</v>
      </c>
      <c r="S23" s="13">
        <v>1509</v>
      </c>
      <c r="T23" s="103">
        <v>103</v>
      </c>
      <c r="U23" s="13">
        <v>387.5</v>
      </c>
      <c r="V23" s="13">
        <v>1999.5</v>
      </c>
      <c r="W23" s="13">
        <v>35.3</v>
      </c>
      <c r="X23" s="103">
        <v>97.8</v>
      </c>
      <c r="Y23" s="13">
        <v>155.8</v>
      </c>
      <c r="Z23" s="13">
        <v>288.9</v>
      </c>
      <c r="AA23" s="13">
        <v>0</v>
      </c>
      <c r="AB23" s="103">
        <v>0</v>
      </c>
      <c r="AC23" s="13">
        <v>0</v>
      </c>
      <c r="AD23" s="78">
        <v>0</v>
      </c>
    </row>
    <row r="24" spans="1:30" ht="12.75">
      <c r="A24" s="62" t="s">
        <v>22</v>
      </c>
      <c r="B24" s="62">
        <v>9.3</v>
      </c>
      <c r="C24" s="101">
        <v>444.1</v>
      </c>
      <c r="D24" s="62">
        <v>131.15</v>
      </c>
      <c r="E24" s="89">
        <v>584.55</v>
      </c>
      <c r="F24" s="112">
        <v>85.8</v>
      </c>
      <c r="G24" s="101">
        <v>325.43</v>
      </c>
      <c r="H24" s="62">
        <v>59.48</v>
      </c>
      <c r="I24" s="89">
        <v>470.71</v>
      </c>
      <c r="J24" s="62">
        <v>0</v>
      </c>
      <c r="K24" s="101">
        <v>0</v>
      </c>
      <c r="L24" s="62">
        <v>0</v>
      </c>
      <c r="M24" s="89">
        <v>0</v>
      </c>
      <c r="N24" s="62">
        <v>0</v>
      </c>
      <c r="O24" s="101">
        <v>0</v>
      </c>
      <c r="P24" s="62">
        <v>0</v>
      </c>
      <c r="Q24" s="89">
        <v>0</v>
      </c>
      <c r="R24" s="62" t="s">
        <v>22</v>
      </c>
      <c r="S24" s="13">
        <v>0</v>
      </c>
      <c r="T24" s="103">
        <v>3.19</v>
      </c>
      <c r="U24" s="13">
        <v>19.7</v>
      </c>
      <c r="V24" s="13">
        <v>22.89</v>
      </c>
      <c r="W24" s="13">
        <v>0</v>
      </c>
      <c r="X24" s="103">
        <v>0</v>
      </c>
      <c r="Y24" s="13">
        <v>0</v>
      </c>
      <c r="Z24" s="13">
        <v>0</v>
      </c>
      <c r="AA24" s="13">
        <v>0</v>
      </c>
      <c r="AB24" s="103">
        <v>0</v>
      </c>
      <c r="AC24" s="13">
        <v>0</v>
      </c>
      <c r="AD24" s="78">
        <v>0</v>
      </c>
    </row>
    <row r="25" spans="1:30" ht="12.75">
      <c r="A25" s="62" t="s">
        <v>23</v>
      </c>
      <c r="B25" s="62">
        <v>515</v>
      </c>
      <c r="C25" s="101">
        <v>311.9</v>
      </c>
      <c r="D25" s="62">
        <v>13.1</v>
      </c>
      <c r="E25" s="89">
        <v>840</v>
      </c>
      <c r="F25" s="112">
        <v>3685.5</v>
      </c>
      <c r="G25" s="101">
        <v>871.9</v>
      </c>
      <c r="H25" s="62">
        <v>9.8</v>
      </c>
      <c r="I25" s="89">
        <v>4567.2</v>
      </c>
      <c r="J25" s="62">
        <v>113</v>
      </c>
      <c r="K25" s="101">
        <v>2.4</v>
      </c>
      <c r="L25" s="62">
        <v>0</v>
      </c>
      <c r="M25" s="89">
        <v>115.4</v>
      </c>
      <c r="N25" s="62">
        <v>0</v>
      </c>
      <c r="O25" s="101">
        <v>0</v>
      </c>
      <c r="P25" s="62">
        <v>0</v>
      </c>
      <c r="Q25" s="89">
        <v>0</v>
      </c>
      <c r="R25" s="62" t="s">
        <v>23</v>
      </c>
      <c r="S25" s="13">
        <v>16.3</v>
      </c>
      <c r="T25" s="103">
        <v>0</v>
      </c>
      <c r="U25" s="13">
        <v>0</v>
      </c>
      <c r="V25" s="13">
        <v>16.3</v>
      </c>
      <c r="W25" s="13">
        <v>12.9</v>
      </c>
      <c r="X25" s="103">
        <v>0</v>
      </c>
      <c r="Y25" s="13">
        <v>0</v>
      </c>
      <c r="Z25" s="13">
        <v>12.9</v>
      </c>
      <c r="AA25" s="13">
        <v>0</v>
      </c>
      <c r="AB25" s="103">
        <v>0</v>
      </c>
      <c r="AC25" s="13">
        <v>0</v>
      </c>
      <c r="AD25" s="78">
        <v>0</v>
      </c>
    </row>
    <row r="26" spans="1:30" ht="12.75">
      <c r="A26" s="62" t="s">
        <v>24</v>
      </c>
      <c r="B26" s="62">
        <v>0</v>
      </c>
      <c r="C26" s="101">
        <v>43.892</v>
      </c>
      <c r="D26" s="62">
        <v>0</v>
      </c>
      <c r="E26" s="89">
        <v>43.892</v>
      </c>
      <c r="F26" s="112">
        <v>42.6</v>
      </c>
      <c r="G26" s="101">
        <v>4.461</v>
      </c>
      <c r="H26" s="62">
        <v>0</v>
      </c>
      <c r="I26" s="89">
        <v>47.061</v>
      </c>
      <c r="J26" s="62">
        <v>99.9</v>
      </c>
      <c r="K26" s="101">
        <v>0</v>
      </c>
      <c r="L26" s="62">
        <v>0</v>
      </c>
      <c r="M26" s="89">
        <v>99.9</v>
      </c>
      <c r="N26" s="62">
        <v>0</v>
      </c>
      <c r="O26" s="101">
        <v>0</v>
      </c>
      <c r="P26" s="62">
        <v>0</v>
      </c>
      <c r="Q26" s="89">
        <v>0</v>
      </c>
      <c r="R26" s="62" t="s">
        <v>24</v>
      </c>
      <c r="S26" s="13">
        <v>0</v>
      </c>
      <c r="T26" s="103">
        <v>0</v>
      </c>
      <c r="U26" s="13">
        <v>26.1</v>
      </c>
      <c r="V26" s="13">
        <v>26.1</v>
      </c>
      <c r="W26" s="13">
        <v>0</v>
      </c>
      <c r="X26" s="103">
        <v>0</v>
      </c>
      <c r="Y26" s="13">
        <v>0</v>
      </c>
      <c r="Z26" s="13">
        <v>0</v>
      </c>
      <c r="AA26" s="13">
        <v>0</v>
      </c>
      <c r="AB26" s="103">
        <v>0</v>
      </c>
      <c r="AC26" s="13">
        <v>0</v>
      </c>
      <c r="AD26" s="78">
        <v>0</v>
      </c>
    </row>
    <row r="27" spans="1:30" ht="12.75">
      <c r="A27" s="62" t="s">
        <v>25</v>
      </c>
      <c r="B27" s="62">
        <v>1632.4</v>
      </c>
      <c r="C27" s="101">
        <v>173.9</v>
      </c>
      <c r="D27" s="62">
        <v>219.457</v>
      </c>
      <c r="E27" s="89">
        <v>2025.7570000000003</v>
      </c>
      <c r="F27" s="112">
        <v>2560.6</v>
      </c>
      <c r="G27" s="101">
        <v>767.03</v>
      </c>
      <c r="H27" s="62">
        <v>658.5139999999999</v>
      </c>
      <c r="I27" s="89">
        <v>3986.144</v>
      </c>
      <c r="J27" s="62">
        <v>1904.3</v>
      </c>
      <c r="K27" s="101">
        <v>0</v>
      </c>
      <c r="L27" s="62">
        <v>15</v>
      </c>
      <c r="M27" s="89">
        <v>1919.3</v>
      </c>
      <c r="N27" s="62">
        <v>0</v>
      </c>
      <c r="O27" s="101">
        <v>0</v>
      </c>
      <c r="P27" s="62">
        <v>0</v>
      </c>
      <c r="Q27" s="89">
        <v>0</v>
      </c>
      <c r="R27" s="62" t="s">
        <v>25</v>
      </c>
      <c r="S27" s="13">
        <v>511.5</v>
      </c>
      <c r="T27" s="103">
        <v>132.4</v>
      </c>
      <c r="U27" s="13">
        <v>5.14</v>
      </c>
      <c r="V27" s="13">
        <v>649.04</v>
      </c>
      <c r="W27" s="13">
        <v>5</v>
      </c>
      <c r="X27" s="103">
        <v>0</v>
      </c>
      <c r="Y27" s="13">
        <v>0</v>
      </c>
      <c r="Z27" s="13">
        <v>5</v>
      </c>
      <c r="AA27" s="13">
        <v>0</v>
      </c>
      <c r="AB27" s="103">
        <v>0</v>
      </c>
      <c r="AC27" s="13">
        <v>0</v>
      </c>
      <c r="AD27" s="78">
        <v>0</v>
      </c>
    </row>
    <row r="28" spans="1:30" ht="12.75">
      <c r="A28" s="62" t="s">
        <v>26</v>
      </c>
      <c r="B28" s="62">
        <v>47868.1</v>
      </c>
      <c r="C28" s="101">
        <v>21172.54</v>
      </c>
      <c r="D28" s="62">
        <v>1.68</v>
      </c>
      <c r="E28" s="89">
        <v>69042.32</v>
      </c>
      <c r="F28" s="112">
        <v>62.6</v>
      </c>
      <c r="G28" s="101">
        <v>66.5</v>
      </c>
      <c r="H28" s="62">
        <v>0</v>
      </c>
      <c r="I28" s="89">
        <v>129.1</v>
      </c>
      <c r="J28" s="62">
        <v>0</v>
      </c>
      <c r="K28" s="101">
        <v>0</v>
      </c>
      <c r="L28" s="62">
        <v>0</v>
      </c>
      <c r="M28" s="89">
        <v>0</v>
      </c>
      <c r="N28" s="62">
        <v>38.4</v>
      </c>
      <c r="O28" s="101">
        <v>0</v>
      </c>
      <c r="P28" s="62">
        <v>0</v>
      </c>
      <c r="Q28" s="89">
        <v>38.4</v>
      </c>
      <c r="R28" s="62" t="s">
        <v>26</v>
      </c>
      <c r="S28" s="13">
        <v>1430</v>
      </c>
      <c r="T28" s="103">
        <v>2082.18</v>
      </c>
      <c r="U28" s="13">
        <v>0</v>
      </c>
      <c r="V28" s="13">
        <v>3512.18</v>
      </c>
      <c r="W28" s="13">
        <v>3019.2</v>
      </c>
      <c r="X28" s="103">
        <v>623.84</v>
      </c>
      <c r="Y28" s="13">
        <v>0</v>
      </c>
      <c r="Z28" s="13">
        <v>3643.04</v>
      </c>
      <c r="AA28" s="13">
        <v>0</v>
      </c>
      <c r="AB28" s="103">
        <v>0</v>
      </c>
      <c r="AC28" s="13">
        <v>0</v>
      </c>
      <c r="AD28" s="78">
        <v>0</v>
      </c>
    </row>
    <row r="29" spans="1:30" ht="12.75">
      <c r="A29" s="62" t="s">
        <v>27</v>
      </c>
      <c r="B29" s="62">
        <v>51082.6</v>
      </c>
      <c r="C29" s="101">
        <v>20147.407999999996</v>
      </c>
      <c r="D29" s="62">
        <v>44978.3</v>
      </c>
      <c r="E29" s="89">
        <v>116208.308</v>
      </c>
      <c r="F29" s="112">
        <v>249.9</v>
      </c>
      <c r="G29" s="101">
        <v>147.1</v>
      </c>
      <c r="H29" s="62">
        <v>0</v>
      </c>
      <c r="I29" s="89">
        <v>397</v>
      </c>
      <c r="J29" s="62">
        <v>0</v>
      </c>
      <c r="K29" s="101">
        <v>0</v>
      </c>
      <c r="L29" s="62">
        <v>0</v>
      </c>
      <c r="M29" s="89">
        <v>0</v>
      </c>
      <c r="N29" s="62">
        <v>0</v>
      </c>
      <c r="O29" s="101">
        <v>0</v>
      </c>
      <c r="P29" s="62">
        <v>0</v>
      </c>
      <c r="Q29" s="89">
        <v>0</v>
      </c>
      <c r="R29" s="62" t="s">
        <v>27</v>
      </c>
      <c r="S29" s="13">
        <v>5779.8</v>
      </c>
      <c r="T29" s="103">
        <v>1860.214</v>
      </c>
      <c r="U29" s="13">
        <v>144</v>
      </c>
      <c r="V29" s="13">
        <v>7784.014</v>
      </c>
      <c r="W29" s="13">
        <v>642.3</v>
      </c>
      <c r="X29" s="103">
        <v>124</v>
      </c>
      <c r="Y29" s="13">
        <v>12.1</v>
      </c>
      <c r="Z29" s="13">
        <v>778.4</v>
      </c>
      <c r="AA29" s="13">
        <v>0</v>
      </c>
      <c r="AB29" s="103">
        <v>0</v>
      </c>
      <c r="AC29" s="13">
        <v>0</v>
      </c>
      <c r="AD29" s="78">
        <v>0</v>
      </c>
    </row>
    <row r="30" spans="1:30" ht="12.75">
      <c r="A30" s="62" t="s">
        <v>28</v>
      </c>
      <c r="B30" s="62">
        <v>773.1</v>
      </c>
      <c r="C30" s="101">
        <v>511</v>
      </c>
      <c r="D30" s="62">
        <v>2453.7</v>
      </c>
      <c r="E30" s="89">
        <v>3737.8</v>
      </c>
      <c r="F30" s="112">
        <v>0</v>
      </c>
      <c r="G30" s="101">
        <v>0</v>
      </c>
      <c r="H30" s="62">
        <v>0</v>
      </c>
      <c r="I30" s="89">
        <v>0</v>
      </c>
      <c r="J30" s="62">
        <v>0</v>
      </c>
      <c r="K30" s="101">
        <v>0</v>
      </c>
      <c r="L30" s="62">
        <v>0</v>
      </c>
      <c r="M30" s="89">
        <v>0</v>
      </c>
      <c r="N30" s="62">
        <v>0</v>
      </c>
      <c r="O30" s="101">
        <v>0</v>
      </c>
      <c r="P30" s="62">
        <v>0</v>
      </c>
      <c r="Q30" s="89">
        <v>0</v>
      </c>
      <c r="R30" s="62" t="s">
        <v>28</v>
      </c>
      <c r="S30" s="13">
        <v>0</v>
      </c>
      <c r="T30" s="103">
        <v>33.3</v>
      </c>
      <c r="U30" s="13">
        <v>10.1</v>
      </c>
      <c r="V30" s="13">
        <v>43.4</v>
      </c>
      <c r="W30" s="13">
        <v>0</v>
      </c>
      <c r="X30" s="103">
        <v>0</v>
      </c>
      <c r="Y30" s="13">
        <v>0</v>
      </c>
      <c r="Z30" s="13">
        <v>0</v>
      </c>
      <c r="AA30" s="13">
        <v>0</v>
      </c>
      <c r="AB30" s="103">
        <v>0</v>
      </c>
      <c r="AC30" s="13">
        <v>0</v>
      </c>
      <c r="AD30" s="78">
        <v>0</v>
      </c>
    </row>
    <row r="31" spans="1:30" ht="12.75">
      <c r="A31" s="62" t="s">
        <v>29</v>
      </c>
      <c r="B31" s="62">
        <v>142.6</v>
      </c>
      <c r="C31" s="101">
        <v>0</v>
      </c>
      <c r="D31" s="62">
        <v>0</v>
      </c>
      <c r="E31" s="89">
        <v>142.6</v>
      </c>
      <c r="F31" s="112">
        <v>2442.2</v>
      </c>
      <c r="G31" s="101">
        <v>0</v>
      </c>
      <c r="H31" s="62">
        <v>0</v>
      </c>
      <c r="I31" s="89">
        <v>2442.2</v>
      </c>
      <c r="J31" s="62">
        <v>14.6</v>
      </c>
      <c r="K31" s="101">
        <v>0</v>
      </c>
      <c r="L31" s="62">
        <v>0</v>
      </c>
      <c r="M31" s="89">
        <v>14.6</v>
      </c>
      <c r="N31" s="62">
        <v>0</v>
      </c>
      <c r="O31" s="101">
        <v>0</v>
      </c>
      <c r="P31" s="62">
        <v>0</v>
      </c>
      <c r="Q31" s="89">
        <v>0</v>
      </c>
      <c r="R31" s="62" t="s">
        <v>29</v>
      </c>
      <c r="S31" s="13">
        <v>0</v>
      </c>
      <c r="T31" s="103">
        <v>0</v>
      </c>
      <c r="U31" s="13">
        <v>0</v>
      </c>
      <c r="V31" s="13">
        <v>0</v>
      </c>
      <c r="W31" s="13">
        <v>0</v>
      </c>
      <c r="X31" s="103">
        <v>0</v>
      </c>
      <c r="Y31" s="13">
        <v>0</v>
      </c>
      <c r="Z31" s="13">
        <v>0</v>
      </c>
      <c r="AA31" s="13">
        <v>0</v>
      </c>
      <c r="AB31" s="103">
        <v>0</v>
      </c>
      <c r="AC31" s="13">
        <v>0</v>
      </c>
      <c r="AD31" s="78">
        <v>0</v>
      </c>
    </row>
    <row r="32" spans="1:30" ht="12.75">
      <c r="A32" s="62" t="s">
        <v>30</v>
      </c>
      <c r="B32" s="62">
        <v>290.2</v>
      </c>
      <c r="C32" s="101">
        <v>8.52</v>
      </c>
      <c r="D32" s="62">
        <v>1672.6</v>
      </c>
      <c r="E32" s="89">
        <v>1971.32</v>
      </c>
      <c r="F32" s="112">
        <v>5721.1</v>
      </c>
      <c r="G32" s="101">
        <v>1870.03</v>
      </c>
      <c r="H32" s="62">
        <v>28394.9</v>
      </c>
      <c r="I32" s="89">
        <v>35986.03</v>
      </c>
      <c r="J32" s="62">
        <v>401.1</v>
      </c>
      <c r="K32" s="101">
        <v>1921</v>
      </c>
      <c r="L32" s="62">
        <v>3403.1</v>
      </c>
      <c r="M32" s="89">
        <v>5725.2</v>
      </c>
      <c r="N32" s="62">
        <v>0</v>
      </c>
      <c r="O32" s="101">
        <v>0</v>
      </c>
      <c r="P32" s="62">
        <v>0</v>
      </c>
      <c r="Q32" s="89">
        <v>0</v>
      </c>
      <c r="R32" s="62" t="s">
        <v>30</v>
      </c>
      <c r="S32" s="13">
        <v>0</v>
      </c>
      <c r="T32" s="103">
        <v>9.5</v>
      </c>
      <c r="U32" s="13">
        <v>408.9</v>
      </c>
      <c r="V32" s="13">
        <v>418.4</v>
      </c>
      <c r="W32" s="13">
        <v>0</v>
      </c>
      <c r="X32" s="103">
        <v>1</v>
      </c>
      <c r="Y32" s="13">
        <v>22.2</v>
      </c>
      <c r="Z32" s="13">
        <v>23.2</v>
      </c>
      <c r="AA32" s="13">
        <v>0</v>
      </c>
      <c r="AB32" s="103">
        <v>0</v>
      </c>
      <c r="AC32" s="13">
        <v>0</v>
      </c>
      <c r="AD32" s="78">
        <v>0</v>
      </c>
    </row>
    <row r="33" spans="1:30" ht="12.75">
      <c r="A33" s="62" t="s">
        <v>31</v>
      </c>
      <c r="B33" s="62">
        <v>2138.272</v>
      </c>
      <c r="C33" s="101">
        <v>1074.083</v>
      </c>
      <c r="D33" s="62">
        <v>339.97800000000007</v>
      </c>
      <c r="E33" s="89">
        <v>3552.333</v>
      </c>
      <c r="F33" s="112">
        <v>33046.337999999996</v>
      </c>
      <c r="G33" s="101">
        <v>10998.337</v>
      </c>
      <c r="H33" s="62">
        <v>6620.608</v>
      </c>
      <c r="I33" s="89">
        <v>50665.283</v>
      </c>
      <c r="J33" s="62">
        <v>3248.294</v>
      </c>
      <c r="K33" s="101">
        <v>1801.1</v>
      </c>
      <c r="L33" s="62">
        <v>1823.343</v>
      </c>
      <c r="M33" s="89">
        <v>6872.737</v>
      </c>
      <c r="N33" s="62">
        <v>24.5</v>
      </c>
      <c r="O33" s="101">
        <v>0</v>
      </c>
      <c r="P33" s="62">
        <v>0</v>
      </c>
      <c r="Q33" s="89">
        <v>24.5</v>
      </c>
      <c r="R33" s="62" t="s">
        <v>31</v>
      </c>
      <c r="S33" s="13">
        <v>81.887</v>
      </c>
      <c r="T33" s="103">
        <v>36.8</v>
      </c>
      <c r="U33" s="13">
        <v>0.8</v>
      </c>
      <c r="V33" s="13">
        <v>119.487</v>
      </c>
      <c r="W33" s="13">
        <v>69.822</v>
      </c>
      <c r="X33" s="103">
        <v>28.32</v>
      </c>
      <c r="Y33" s="13">
        <v>18.964</v>
      </c>
      <c r="Z33" s="13">
        <v>117.106</v>
      </c>
      <c r="AA33" s="13">
        <v>32.4</v>
      </c>
      <c r="AB33" s="103">
        <v>0</v>
      </c>
      <c r="AC33" s="13">
        <v>0</v>
      </c>
      <c r="AD33" s="78">
        <v>32.4</v>
      </c>
    </row>
    <row r="34" spans="1:30" ht="12.75">
      <c r="A34" s="62" t="s">
        <v>32</v>
      </c>
      <c r="B34" s="62">
        <v>3.6</v>
      </c>
      <c r="C34" s="101">
        <v>0</v>
      </c>
      <c r="D34" s="62">
        <v>501.7</v>
      </c>
      <c r="E34" s="89">
        <v>505.3</v>
      </c>
      <c r="F34" s="112">
        <v>79.1</v>
      </c>
      <c r="G34" s="101">
        <v>989.1</v>
      </c>
      <c r="H34" s="62">
        <v>1128.3</v>
      </c>
      <c r="I34" s="89">
        <v>2196.5</v>
      </c>
      <c r="J34" s="62">
        <v>0</v>
      </c>
      <c r="K34" s="101">
        <v>0</v>
      </c>
      <c r="L34" s="62">
        <v>2</v>
      </c>
      <c r="M34" s="89">
        <v>2</v>
      </c>
      <c r="N34" s="62">
        <v>0</v>
      </c>
      <c r="O34" s="101">
        <v>0</v>
      </c>
      <c r="P34" s="62">
        <v>0</v>
      </c>
      <c r="Q34" s="89">
        <v>0</v>
      </c>
      <c r="R34" s="62" t="s">
        <v>32</v>
      </c>
      <c r="S34" s="13">
        <v>0</v>
      </c>
      <c r="T34" s="103">
        <v>0</v>
      </c>
      <c r="U34" s="13">
        <v>0</v>
      </c>
      <c r="V34" s="13">
        <v>0</v>
      </c>
      <c r="W34" s="13">
        <v>0</v>
      </c>
      <c r="X34" s="103">
        <v>0</v>
      </c>
      <c r="Y34" s="13">
        <v>0</v>
      </c>
      <c r="Z34" s="13">
        <v>0</v>
      </c>
      <c r="AA34" s="13">
        <v>0</v>
      </c>
      <c r="AB34" s="103">
        <v>0</v>
      </c>
      <c r="AC34" s="13">
        <v>0</v>
      </c>
      <c r="AD34" s="78">
        <v>0</v>
      </c>
    </row>
    <row r="35" spans="1:30" ht="12.75">
      <c r="A35" s="62" t="s">
        <v>33</v>
      </c>
      <c r="B35" s="62">
        <v>0</v>
      </c>
      <c r="C35" s="101">
        <v>0</v>
      </c>
      <c r="D35" s="62">
        <v>2342.5</v>
      </c>
      <c r="E35" s="89">
        <v>2342.5</v>
      </c>
      <c r="F35" s="112">
        <v>0</v>
      </c>
      <c r="G35" s="101">
        <v>0</v>
      </c>
      <c r="H35" s="62">
        <v>9.3</v>
      </c>
      <c r="I35" s="89">
        <v>9.3</v>
      </c>
      <c r="J35" s="62">
        <v>0</v>
      </c>
      <c r="K35" s="101">
        <v>0</v>
      </c>
      <c r="L35" s="62">
        <v>0</v>
      </c>
      <c r="M35" s="89">
        <v>0</v>
      </c>
      <c r="N35" s="62">
        <v>0</v>
      </c>
      <c r="O35" s="101">
        <v>0</v>
      </c>
      <c r="P35" s="62">
        <v>0</v>
      </c>
      <c r="Q35" s="89">
        <v>0</v>
      </c>
      <c r="R35" s="62" t="s">
        <v>33</v>
      </c>
      <c r="S35" s="13">
        <v>0</v>
      </c>
      <c r="T35" s="103">
        <v>0</v>
      </c>
      <c r="U35" s="13">
        <v>0</v>
      </c>
      <c r="V35" s="13">
        <v>0</v>
      </c>
      <c r="W35" s="13">
        <v>0</v>
      </c>
      <c r="X35" s="103">
        <v>0</v>
      </c>
      <c r="Y35" s="13">
        <v>0</v>
      </c>
      <c r="Z35" s="13">
        <v>0</v>
      </c>
      <c r="AA35" s="13">
        <v>0</v>
      </c>
      <c r="AB35" s="103">
        <v>0</v>
      </c>
      <c r="AC35" s="13">
        <v>0</v>
      </c>
      <c r="AD35" s="78">
        <v>0</v>
      </c>
    </row>
    <row r="36" spans="1:30" ht="12.75">
      <c r="A36" s="62" t="s">
        <v>34</v>
      </c>
      <c r="B36" s="62">
        <v>18.9</v>
      </c>
      <c r="C36" s="101">
        <v>2592.51</v>
      </c>
      <c r="D36" s="62">
        <v>1768.4</v>
      </c>
      <c r="E36" s="89">
        <v>4379.81</v>
      </c>
      <c r="F36" s="112">
        <v>0</v>
      </c>
      <c r="G36" s="101">
        <v>225.62</v>
      </c>
      <c r="H36" s="62">
        <v>529</v>
      </c>
      <c r="I36" s="89">
        <v>754.62</v>
      </c>
      <c r="J36" s="62">
        <v>0</v>
      </c>
      <c r="K36" s="101">
        <v>0</v>
      </c>
      <c r="L36" s="62">
        <v>0</v>
      </c>
      <c r="M36" s="89">
        <v>0</v>
      </c>
      <c r="N36" s="62">
        <v>0</v>
      </c>
      <c r="O36" s="101">
        <v>4.1</v>
      </c>
      <c r="P36" s="62">
        <v>695.4</v>
      </c>
      <c r="Q36" s="89">
        <v>699.5</v>
      </c>
      <c r="R36" s="62" t="s">
        <v>34</v>
      </c>
      <c r="S36" s="13">
        <v>7.9</v>
      </c>
      <c r="T36" s="103">
        <v>373.72</v>
      </c>
      <c r="U36" s="13">
        <v>24.7</v>
      </c>
      <c r="V36" s="13">
        <v>406.32</v>
      </c>
      <c r="W36" s="13">
        <v>33.1</v>
      </c>
      <c r="X36" s="103">
        <v>486.5</v>
      </c>
      <c r="Y36" s="13">
        <v>173.9</v>
      </c>
      <c r="Z36" s="13">
        <v>693.5</v>
      </c>
      <c r="AA36" s="13">
        <v>0</v>
      </c>
      <c r="AB36" s="103">
        <v>0</v>
      </c>
      <c r="AC36" s="13">
        <v>0</v>
      </c>
      <c r="AD36" s="78">
        <v>0</v>
      </c>
    </row>
    <row r="37" spans="1:30" ht="12.75">
      <c r="A37" s="62" t="s">
        <v>35</v>
      </c>
      <c r="B37" s="62">
        <v>0</v>
      </c>
      <c r="C37" s="101">
        <v>4043.596</v>
      </c>
      <c r="D37" s="62">
        <v>21362.5</v>
      </c>
      <c r="E37" s="89">
        <v>25406.096</v>
      </c>
      <c r="F37" s="112">
        <v>0</v>
      </c>
      <c r="G37" s="101">
        <v>3127.3690000000006</v>
      </c>
      <c r="H37" s="62">
        <v>5882.7</v>
      </c>
      <c r="I37" s="89">
        <v>9010.069</v>
      </c>
      <c r="J37" s="62">
        <v>0</v>
      </c>
      <c r="K37" s="101">
        <v>0</v>
      </c>
      <c r="L37" s="62">
        <v>0</v>
      </c>
      <c r="M37" s="89">
        <v>0</v>
      </c>
      <c r="N37" s="62">
        <v>0</v>
      </c>
      <c r="O37" s="101">
        <v>52.4</v>
      </c>
      <c r="P37" s="62">
        <v>0</v>
      </c>
      <c r="Q37" s="89">
        <v>52.4</v>
      </c>
      <c r="R37" s="62" t="s">
        <v>35</v>
      </c>
      <c r="S37" s="13">
        <v>0</v>
      </c>
      <c r="T37" s="103">
        <v>266.2</v>
      </c>
      <c r="U37" s="13">
        <v>635</v>
      </c>
      <c r="V37" s="13">
        <v>901.2</v>
      </c>
      <c r="W37" s="13">
        <v>0</v>
      </c>
      <c r="X37" s="103">
        <v>0</v>
      </c>
      <c r="Y37" s="13">
        <v>0</v>
      </c>
      <c r="Z37" s="13">
        <v>0</v>
      </c>
      <c r="AA37" s="13">
        <v>0</v>
      </c>
      <c r="AB37" s="103">
        <v>0</v>
      </c>
      <c r="AC37" s="13">
        <v>0</v>
      </c>
      <c r="AD37" s="78">
        <v>0</v>
      </c>
    </row>
    <row r="38" spans="1:30" ht="12.75">
      <c r="A38" s="62" t="s">
        <v>36</v>
      </c>
      <c r="B38" s="62">
        <v>7332.4</v>
      </c>
      <c r="C38" s="101">
        <v>6323.841999999999</v>
      </c>
      <c r="D38" s="62">
        <v>517.5</v>
      </c>
      <c r="E38" s="89">
        <v>14173.742000000002</v>
      </c>
      <c r="F38" s="112">
        <v>11761.1</v>
      </c>
      <c r="G38" s="101">
        <v>10765.266</v>
      </c>
      <c r="H38" s="62">
        <v>2919.4</v>
      </c>
      <c r="I38" s="89">
        <v>25445.766000000003</v>
      </c>
      <c r="J38" s="62">
        <v>0</v>
      </c>
      <c r="K38" s="101">
        <v>0</v>
      </c>
      <c r="L38" s="62">
        <v>0</v>
      </c>
      <c r="M38" s="89">
        <v>0</v>
      </c>
      <c r="N38" s="62">
        <v>18.7</v>
      </c>
      <c r="O38" s="101">
        <v>131.2</v>
      </c>
      <c r="P38" s="62">
        <v>0</v>
      </c>
      <c r="Q38" s="89">
        <v>149.9</v>
      </c>
      <c r="R38" s="62" t="s">
        <v>36</v>
      </c>
      <c r="S38" s="13">
        <v>715.4</v>
      </c>
      <c r="T38" s="103">
        <v>810.6</v>
      </c>
      <c r="U38" s="13">
        <v>1601.7</v>
      </c>
      <c r="V38" s="13">
        <v>3127.7</v>
      </c>
      <c r="W38" s="13">
        <v>5.6</v>
      </c>
      <c r="X38" s="103">
        <v>43.33</v>
      </c>
      <c r="Y38" s="13">
        <v>0</v>
      </c>
      <c r="Z38" s="13">
        <v>48.93</v>
      </c>
      <c r="AA38" s="13">
        <v>0</v>
      </c>
      <c r="AB38" s="103">
        <v>0</v>
      </c>
      <c r="AC38" s="13">
        <v>0</v>
      </c>
      <c r="AD38" s="78">
        <v>0</v>
      </c>
    </row>
    <row r="39" spans="1:30" ht="12.75">
      <c r="A39" s="62" t="s">
        <v>37</v>
      </c>
      <c r="B39" s="62">
        <v>715</v>
      </c>
      <c r="C39" s="101">
        <v>121.334</v>
      </c>
      <c r="D39" s="62">
        <v>0</v>
      </c>
      <c r="E39" s="89">
        <v>836.3340000000001</v>
      </c>
      <c r="F39" s="112">
        <v>2675</v>
      </c>
      <c r="G39" s="101">
        <v>542.843</v>
      </c>
      <c r="H39" s="62">
        <v>317.228</v>
      </c>
      <c r="I39" s="89">
        <v>3535.0710000000004</v>
      </c>
      <c r="J39" s="62">
        <v>1556.1</v>
      </c>
      <c r="K39" s="101">
        <v>120.92</v>
      </c>
      <c r="L39" s="62">
        <v>0</v>
      </c>
      <c r="M39" s="89">
        <v>1677.02</v>
      </c>
      <c r="N39" s="62">
        <v>0</v>
      </c>
      <c r="O39" s="101">
        <v>0</v>
      </c>
      <c r="P39" s="62">
        <v>0</v>
      </c>
      <c r="Q39" s="89">
        <v>0</v>
      </c>
      <c r="R39" s="62" t="s">
        <v>37</v>
      </c>
      <c r="S39" s="13">
        <v>305.6</v>
      </c>
      <c r="T39" s="103">
        <v>0</v>
      </c>
      <c r="U39" s="13">
        <v>6.687</v>
      </c>
      <c r="V39" s="13">
        <v>312.28700000000003</v>
      </c>
      <c r="W39" s="13">
        <v>0</v>
      </c>
      <c r="X39" s="103">
        <v>0</v>
      </c>
      <c r="Y39" s="13">
        <v>0</v>
      </c>
      <c r="Z39" s="13">
        <v>0</v>
      </c>
      <c r="AA39" s="13">
        <v>8.6</v>
      </c>
      <c r="AB39" s="103">
        <v>0</v>
      </c>
      <c r="AC39" s="13">
        <v>0</v>
      </c>
      <c r="AD39" s="78">
        <v>8.6</v>
      </c>
    </row>
    <row r="40" spans="1:30" ht="12.75">
      <c r="A40" s="62" t="s">
        <v>38</v>
      </c>
      <c r="B40" s="62">
        <v>2722</v>
      </c>
      <c r="C40" s="101">
        <v>733.684</v>
      </c>
      <c r="D40" s="62">
        <v>0</v>
      </c>
      <c r="E40" s="89">
        <v>3455.684</v>
      </c>
      <c r="F40" s="112">
        <v>19</v>
      </c>
      <c r="G40" s="101">
        <v>0</v>
      </c>
      <c r="H40" s="62">
        <v>0</v>
      </c>
      <c r="I40" s="89">
        <v>19</v>
      </c>
      <c r="J40" s="62">
        <v>2864.5</v>
      </c>
      <c r="K40" s="101">
        <v>0</v>
      </c>
      <c r="L40" s="62">
        <v>0</v>
      </c>
      <c r="M40" s="89">
        <v>2864.5</v>
      </c>
      <c r="N40" s="62">
        <v>0</v>
      </c>
      <c r="O40" s="101">
        <v>0</v>
      </c>
      <c r="P40" s="62">
        <v>0</v>
      </c>
      <c r="Q40" s="89">
        <v>0</v>
      </c>
      <c r="R40" s="62" t="s">
        <v>38</v>
      </c>
      <c r="S40" s="13">
        <v>19</v>
      </c>
      <c r="T40" s="103">
        <v>0</v>
      </c>
      <c r="U40" s="13">
        <v>0</v>
      </c>
      <c r="V40" s="13">
        <v>19</v>
      </c>
      <c r="W40" s="13">
        <v>0</v>
      </c>
      <c r="X40" s="103">
        <v>0</v>
      </c>
      <c r="Y40" s="13">
        <v>0</v>
      </c>
      <c r="Z40" s="13">
        <v>0</v>
      </c>
      <c r="AA40" s="13">
        <v>0</v>
      </c>
      <c r="AB40" s="103">
        <v>0</v>
      </c>
      <c r="AC40" s="13">
        <v>0</v>
      </c>
      <c r="AD40" s="78">
        <v>0</v>
      </c>
    </row>
    <row r="41" spans="1:30" ht="12.75">
      <c r="A41" s="62" t="s">
        <v>39</v>
      </c>
      <c r="B41" s="62">
        <v>0</v>
      </c>
      <c r="C41" s="101">
        <v>5629.1</v>
      </c>
      <c r="D41" s="62">
        <v>0</v>
      </c>
      <c r="E41" s="89">
        <v>5629.1</v>
      </c>
      <c r="F41" s="112">
        <v>66.9</v>
      </c>
      <c r="G41" s="101">
        <v>49.8</v>
      </c>
      <c r="H41" s="62">
        <v>1884</v>
      </c>
      <c r="I41" s="89">
        <v>2000.7</v>
      </c>
      <c r="J41" s="62">
        <v>184.5</v>
      </c>
      <c r="K41" s="101">
        <v>564.5</v>
      </c>
      <c r="L41" s="62">
        <v>350.9</v>
      </c>
      <c r="M41" s="89">
        <v>1099.9</v>
      </c>
      <c r="N41" s="62">
        <v>0</v>
      </c>
      <c r="O41" s="101">
        <v>0</v>
      </c>
      <c r="P41" s="62">
        <v>0</v>
      </c>
      <c r="Q41" s="89">
        <v>0</v>
      </c>
      <c r="R41" s="62" t="s">
        <v>39</v>
      </c>
      <c r="S41" s="13">
        <v>0</v>
      </c>
      <c r="T41" s="103">
        <v>0</v>
      </c>
      <c r="U41" s="13">
        <v>0</v>
      </c>
      <c r="V41" s="13">
        <v>0</v>
      </c>
      <c r="W41" s="13">
        <v>0</v>
      </c>
      <c r="X41" s="103">
        <v>0</v>
      </c>
      <c r="Y41" s="13">
        <v>0</v>
      </c>
      <c r="Z41" s="13">
        <v>0</v>
      </c>
      <c r="AA41" s="13">
        <v>0</v>
      </c>
      <c r="AB41" s="103">
        <v>0</v>
      </c>
      <c r="AC41" s="13">
        <v>0</v>
      </c>
      <c r="AD41" s="78">
        <v>0</v>
      </c>
    </row>
    <row r="42" spans="1:30" ht="12.75">
      <c r="A42" s="62" t="s">
        <v>40</v>
      </c>
      <c r="B42" s="62">
        <v>0</v>
      </c>
      <c r="C42" s="101">
        <v>6008.985000000001</v>
      </c>
      <c r="D42" s="62">
        <v>6318.65</v>
      </c>
      <c r="E42" s="89">
        <v>12327.634999999998</v>
      </c>
      <c r="F42" s="112">
        <v>0</v>
      </c>
      <c r="G42" s="101">
        <v>2202.3</v>
      </c>
      <c r="H42" s="62">
        <v>3574.22</v>
      </c>
      <c r="I42" s="89">
        <v>5776.52</v>
      </c>
      <c r="J42" s="62">
        <v>0</v>
      </c>
      <c r="K42" s="101">
        <v>0</v>
      </c>
      <c r="L42" s="62">
        <v>32.17</v>
      </c>
      <c r="M42" s="89">
        <v>32.17</v>
      </c>
      <c r="N42" s="62">
        <v>0</v>
      </c>
      <c r="O42" s="101">
        <v>13.6</v>
      </c>
      <c r="P42" s="62">
        <v>5.75</v>
      </c>
      <c r="Q42" s="89">
        <v>19.35</v>
      </c>
      <c r="R42" s="62" t="s">
        <v>40</v>
      </c>
      <c r="S42" s="13">
        <v>0</v>
      </c>
      <c r="T42" s="103">
        <v>950.875</v>
      </c>
      <c r="U42" s="13">
        <v>1200.29</v>
      </c>
      <c r="V42" s="13">
        <v>2151.165</v>
      </c>
      <c r="W42" s="13">
        <v>0</v>
      </c>
      <c r="X42" s="103">
        <v>0</v>
      </c>
      <c r="Y42" s="13">
        <v>244.45</v>
      </c>
      <c r="Z42" s="13">
        <v>244.45</v>
      </c>
      <c r="AA42" s="13">
        <v>0</v>
      </c>
      <c r="AB42" s="103">
        <v>0</v>
      </c>
      <c r="AC42" s="13">
        <v>0</v>
      </c>
      <c r="AD42" s="78">
        <v>0</v>
      </c>
    </row>
    <row r="43" spans="1:30" ht="12.75">
      <c r="A43" s="62" t="s">
        <v>41</v>
      </c>
      <c r="B43">
        <v>0</v>
      </c>
      <c r="C43" s="102">
        <v>3</v>
      </c>
      <c r="D43">
        <v>0</v>
      </c>
      <c r="E43" s="90">
        <v>3</v>
      </c>
      <c r="F43" s="113">
        <v>0</v>
      </c>
      <c r="G43" s="102">
        <v>13.6</v>
      </c>
      <c r="H43">
        <v>0</v>
      </c>
      <c r="I43" s="90">
        <v>13.6</v>
      </c>
      <c r="J43">
        <v>0</v>
      </c>
      <c r="K43" s="102">
        <v>0</v>
      </c>
      <c r="L43">
        <v>0</v>
      </c>
      <c r="M43" s="90">
        <v>0</v>
      </c>
      <c r="N43">
        <v>0</v>
      </c>
      <c r="O43" s="102">
        <v>0</v>
      </c>
      <c r="P43">
        <v>0</v>
      </c>
      <c r="Q43" s="90">
        <v>0</v>
      </c>
      <c r="R43" s="62" t="s">
        <v>41</v>
      </c>
      <c r="S43" s="13">
        <v>0</v>
      </c>
      <c r="T43" s="103">
        <v>0</v>
      </c>
      <c r="U43" s="13">
        <v>0</v>
      </c>
      <c r="V43" s="13">
        <v>0</v>
      </c>
      <c r="W43" s="13">
        <v>0</v>
      </c>
      <c r="X43" s="103">
        <v>0</v>
      </c>
      <c r="Y43" s="13">
        <v>0</v>
      </c>
      <c r="Z43" s="13">
        <v>0</v>
      </c>
      <c r="AA43" s="13">
        <v>0</v>
      </c>
      <c r="AB43" s="103">
        <v>0</v>
      </c>
      <c r="AC43" s="13">
        <v>0</v>
      </c>
      <c r="AD43" s="78">
        <v>0</v>
      </c>
    </row>
    <row r="44" spans="1:30" ht="12.75">
      <c r="A44" s="62" t="s">
        <v>42</v>
      </c>
      <c r="B44" s="62">
        <v>0</v>
      </c>
      <c r="C44" s="101">
        <v>10.2</v>
      </c>
      <c r="D44" s="62">
        <v>0</v>
      </c>
      <c r="E44" s="89">
        <v>10.2</v>
      </c>
      <c r="F44" s="112">
        <v>0</v>
      </c>
      <c r="G44" s="101">
        <v>63.8</v>
      </c>
      <c r="H44" s="62">
        <v>0</v>
      </c>
      <c r="I44" s="89">
        <v>63.8</v>
      </c>
      <c r="J44" s="62">
        <v>0</v>
      </c>
      <c r="K44" s="101">
        <v>0</v>
      </c>
      <c r="L44" s="62">
        <v>19.5</v>
      </c>
      <c r="M44" s="89">
        <v>19.5</v>
      </c>
      <c r="N44" s="62">
        <v>0</v>
      </c>
      <c r="O44" s="101">
        <v>0</v>
      </c>
      <c r="P44" s="62">
        <v>0</v>
      </c>
      <c r="Q44" s="89">
        <v>0</v>
      </c>
      <c r="R44" s="62" t="s">
        <v>42</v>
      </c>
      <c r="S44" s="13">
        <v>0</v>
      </c>
      <c r="T44" s="103">
        <v>0</v>
      </c>
      <c r="U44" s="13">
        <v>0</v>
      </c>
      <c r="V44" s="13">
        <v>0</v>
      </c>
      <c r="W44" s="13">
        <v>0</v>
      </c>
      <c r="X44" s="103">
        <v>0</v>
      </c>
      <c r="Y44" s="13">
        <v>0</v>
      </c>
      <c r="Z44" s="13">
        <v>0</v>
      </c>
      <c r="AA44" s="13">
        <v>0</v>
      </c>
      <c r="AB44" s="103">
        <v>0</v>
      </c>
      <c r="AC44" s="13">
        <v>0</v>
      </c>
      <c r="AD44" s="78">
        <v>0</v>
      </c>
    </row>
    <row r="45" spans="1:30" ht="12.75">
      <c r="A45" s="62" t="s">
        <v>43</v>
      </c>
      <c r="B45" s="62">
        <v>10097.8</v>
      </c>
      <c r="C45" s="101">
        <v>3184.5</v>
      </c>
      <c r="D45" s="62">
        <v>0</v>
      </c>
      <c r="E45" s="89">
        <v>13282.3</v>
      </c>
      <c r="F45" s="112">
        <v>0</v>
      </c>
      <c r="G45" s="101">
        <v>1413.3</v>
      </c>
      <c r="H45" s="62">
        <v>0</v>
      </c>
      <c r="I45" s="89">
        <v>1413.3</v>
      </c>
      <c r="J45" s="62">
        <v>0</v>
      </c>
      <c r="K45" s="101">
        <v>0</v>
      </c>
      <c r="L45" s="62">
        <v>0</v>
      </c>
      <c r="M45" s="89">
        <v>0</v>
      </c>
      <c r="N45" s="62">
        <v>0</v>
      </c>
      <c r="O45" s="101">
        <v>0</v>
      </c>
      <c r="P45" s="62">
        <v>0</v>
      </c>
      <c r="Q45" s="89">
        <v>0</v>
      </c>
      <c r="R45" s="62" t="s">
        <v>43</v>
      </c>
      <c r="S45" s="13">
        <v>235.6</v>
      </c>
      <c r="T45" s="103">
        <v>118.9</v>
      </c>
      <c r="U45" s="13">
        <v>0</v>
      </c>
      <c r="V45" s="13">
        <v>354.5</v>
      </c>
      <c r="W45" s="13">
        <v>0</v>
      </c>
      <c r="X45" s="103">
        <v>31.6</v>
      </c>
      <c r="Y45" s="13">
        <v>0</v>
      </c>
      <c r="Z45" s="13">
        <v>31.6</v>
      </c>
      <c r="AA45" s="13">
        <v>966</v>
      </c>
      <c r="AB45" s="103">
        <v>0</v>
      </c>
      <c r="AC45" s="13">
        <v>0</v>
      </c>
      <c r="AD45" s="78">
        <v>966</v>
      </c>
    </row>
    <row r="46" spans="1:30" ht="12" customHeight="1">
      <c r="A46" s="62" t="s">
        <v>44</v>
      </c>
      <c r="B46" s="62">
        <v>8112.584</v>
      </c>
      <c r="C46" s="101">
        <v>6292.085999999999</v>
      </c>
      <c r="D46" s="62">
        <v>6521.9</v>
      </c>
      <c r="E46" s="89">
        <v>20926.57</v>
      </c>
      <c r="F46" s="112">
        <v>1661.362</v>
      </c>
      <c r="G46" s="101">
        <v>1431.102</v>
      </c>
      <c r="H46" s="62">
        <v>369.7</v>
      </c>
      <c r="I46" s="89">
        <v>3462.164</v>
      </c>
      <c r="J46" s="62">
        <v>0</v>
      </c>
      <c r="K46" s="101">
        <v>49.448</v>
      </c>
      <c r="L46" s="62">
        <v>66.2</v>
      </c>
      <c r="M46" s="89">
        <v>115.648</v>
      </c>
      <c r="N46" s="62">
        <v>2.96</v>
      </c>
      <c r="O46" s="101">
        <v>8.3</v>
      </c>
      <c r="P46" s="62">
        <v>118.2</v>
      </c>
      <c r="Q46" s="89">
        <v>129.46</v>
      </c>
      <c r="R46" s="62" t="s">
        <v>44</v>
      </c>
      <c r="S46" s="13">
        <v>1824.3869999999997</v>
      </c>
      <c r="T46" s="103">
        <v>1413.196</v>
      </c>
      <c r="U46" s="13">
        <v>0</v>
      </c>
      <c r="V46" s="13">
        <v>3237.583</v>
      </c>
      <c r="W46" s="13">
        <v>25.808999999999997</v>
      </c>
      <c r="X46" s="103">
        <v>70.215</v>
      </c>
      <c r="Y46" s="13">
        <v>1.9</v>
      </c>
      <c r="Z46" s="13">
        <v>97.924</v>
      </c>
      <c r="AA46" s="13">
        <v>0</v>
      </c>
      <c r="AB46" s="103">
        <v>0</v>
      </c>
      <c r="AC46" s="13">
        <v>0</v>
      </c>
      <c r="AD46" s="78">
        <v>0</v>
      </c>
    </row>
    <row r="47" spans="1:30" ht="12.75">
      <c r="A47" s="62" t="s">
        <v>45</v>
      </c>
      <c r="B47" s="62">
        <v>183.6</v>
      </c>
      <c r="C47" s="101">
        <v>323.8</v>
      </c>
      <c r="D47" s="62">
        <v>0</v>
      </c>
      <c r="E47" s="89">
        <v>507.4</v>
      </c>
      <c r="F47" s="112">
        <v>1361.8</v>
      </c>
      <c r="G47" s="101">
        <v>0</v>
      </c>
      <c r="H47" s="62">
        <v>0</v>
      </c>
      <c r="I47" s="89">
        <v>1361.8</v>
      </c>
      <c r="J47" s="62">
        <v>0</v>
      </c>
      <c r="K47" s="101">
        <v>0</v>
      </c>
      <c r="L47" s="62">
        <v>0</v>
      </c>
      <c r="M47" s="89">
        <v>0</v>
      </c>
      <c r="N47" s="62">
        <v>0</v>
      </c>
      <c r="O47" s="101">
        <v>0</v>
      </c>
      <c r="P47" s="62">
        <v>0</v>
      </c>
      <c r="Q47" s="89">
        <v>0</v>
      </c>
      <c r="R47" s="62" t="s">
        <v>45</v>
      </c>
      <c r="S47" s="13">
        <v>0</v>
      </c>
      <c r="T47" s="103">
        <v>0</v>
      </c>
      <c r="U47" s="13">
        <v>0</v>
      </c>
      <c r="V47" s="13">
        <v>0</v>
      </c>
      <c r="W47" s="13">
        <v>0</v>
      </c>
      <c r="X47" s="103">
        <v>0</v>
      </c>
      <c r="Y47" s="13">
        <v>0</v>
      </c>
      <c r="Z47" s="13">
        <v>0</v>
      </c>
      <c r="AA47" s="13">
        <v>0</v>
      </c>
      <c r="AB47" s="103">
        <v>0</v>
      </c>
      <c r="AC47" s="13">
        <v>0</v>
      </c>
      <c r="AD47" s="78">
        <v>0</v>
      </c>
    </row>
    <row r="48" spans="1:30" ht="12.75">
      <c r="A48" s="62" t="s">
        <v>46</v>
      </c>
      <c r="B48" s="62">
        <v>0</v>
      </c>
      <c r="C48" s="101">
        <v>1623.1</v>
      </c>
      <c r="D48" s="62">
        <v>0</v>
      </c>
      <c r="E48" s="89">
        <v>1623.1</v>
      </c>
      <c r="F48" s="112">
        <v>11863.9</v>
      </c>
      <c r="G48" s="101">
        <v>11013.4</v>
      </c>
      <c r="H48" s="62">
        <v>584.9</v>
      </c>
      <c r="I48" s="89">
        <v>23462.2</v>
      </c>
      <c r="J48" s="62">
        <v>2843.9</v>
      </c>
      <c r="K48" s="101">
        <v>4124.4</v>
      </c>
      <c r="L48" s="62">
        <v>1224.1</v>
      </c>
      <c r="M48" s="89">
        <v>8192.4</v>
      </c>
      <c r="N48" s="62">
        <v>0</v>
      </c>
      <c r="O48" s="101">
        <v>0</v>
      </c>
      <c r="P48" s="62">
        <v>0</v>
      </c>
      <c r="Q48" s="89">
        <v>0</v>
      </c>
      <c r="R48" s="62" t="s">
        <v>46</v>
      </c>
      <c r="S48" s="13">
        <v>0</v>
      </c>
      <c r="T48" s="103">
        <v>207.3</v>
      </c>
      <c r="U48" s="13">
        <v>10.7</v>
      </c>
      <c r="V48" s="13">
        <v>218</v>
      </c>
      <c r="W48" s="13">
        <v>0</v>
      </c>
      <c r="X48" s="103">
        <v>118.9</v>
      </c>
      <c r="Y48" s="13">
        <v>303.4</v>
      </c>
      <c r="Z48" s="13">
        <v>422.3</v>
      </c>
      <c r="AA48" s="13">
        <v>0</v>
      </c>
      <c r="AB48" s="103">
        <v>0</v>
      </c>
      <c r="AC48" s="13">
        <v>0</v>
      </c>
      <c r="AD48" s="78">
        <v>0</v>
      </c>
    </row>
    <row r="49" spans="1:30" ht="12.75">
      <c r="A49" s="62" t="s">
        <v>47</v>
      </c>
      <c r="B49" s="62">
        <v>0</v>
      </c>
      <c r="C49" s="101">
        <v>0</v>
      </c>
      <c r="D49" s="62">
        <v>0</v>
      </c>
      <c r="E49" s="89">
        <v>0</v>
      </c>
      <c r="F49" s="112">
        <v>0</v>
      </c>
      <c r="G49" s="101">
        <v>0</v>
      </c>
      <c r="H49" s="62">
        <v>0</v>
      </c>
      <c r="I49" s="89">
        <v>0</v>
      </c>
      <c r="J49" s="62">
        <v>0</v>
      </c>
      <c r="K49" s="101">
        <v>0</v>
      </c>
      <c r="L49" s="62">
        <v>0</v>
      </c>
      <c r="M49" s="89">
        <v>0</v>
      </c>
      <c r="N49" s="62">
        <v>0</v>
      </c>
      <c r="O49" s="101">
        <v>0</v>
      </c>
      <c r="P49" s="62">
        <v>0</v>
      </c>
      <c r="Q49" s="89">
        <v>0</v>
      </c>
      <c r="R49" s="62" t="s">
        <v>47</v>
      </c>
      <c r="S49" s="13">
        <v>0</v>
      </c>
      <c r="T49" s="103">
        <v>0</v>
      </c>
      <c r="U49" s="13">
        <v>0</v>
      </c>
      <c r="V49" s="13">
        <v>0</v>
      </c>
      <c r="W49" s="13">
        <v>0</v>
      </c>
      <c r="X49" s="103">
        <v>0</v>
      </c>
      <c r="Y49" s="13">
        <v>0</v>
      </c>
      <c r="Z49" s="13">
        <v>0</v>
      </c>
      <c r="AA49" s="13">
        <v>0</v>
      </c>
      <c r="AB49" s="103">
        <v>0</v>
      </c>
      <c r="AC49" s="13">
        <v>0</v>
      </c>
      <c r="AD49" s="78">
        <v>0</v>
      </c>
    </row>
    <row r="50" spans="1:30" ht="12.75">
      <c r="A50" s="62" t="s">
        <v>48</v>
      </c>
      <c r="B50" s="62">
        <v>1718</v>
      </c>
      <c r="C50" s="101">
        <v>1855.72</v>
      </c>
      <c r="D50" s="62">
        <v>11.4</v>
      </c>
      <c r="E50" s="89">
        <v>3585.12</v>
      </c>
      <c r="F50" s="112">
        <v>2975.4</v>
      </c>
      <c r="G50" s="101">
        <v>1610.12</v>
      </c>
      <c r="H50" s="62">
        <v>4.7</v>
      </c>
      <c r="I50" s="89">
        <v>4590.22</v>
      </c>
      <c r="J50" s="62">
        <v>0</v>
      </c>
      <c r="K50" s="101">
        <v>0</v>
      </c>
      <c r="L50" s="62">
        <v>0</v>
      </c>
      <c r="M50" s="89">
        <v>0</v>
      </c>
      <c r="N50" s="62">
        <v>416.6</v>
      </c>
      <c r="O50" s="101">
        <v>0</v>
      </c>
      <c r="P50" s="62">
        <v>0</v>
      </c>
      <c r="Q50" s="89">
        <v>416.6</v>
      </c>
      <c r="R50" s="62" t="s">
        <v>48</v>
      </c>
      <c r="S50" s="13">
        <v>840.6</v>
      </c>
      <c r="T50" s="103">
        <v>42.5</v>
      </c>
      <c r="U50" s="13">
        <v>18.9</v>
      </c>
      <c r="V50" s="13">
        <v>902</v>
      </c>
      <c r="W50" s="13">
        <v>214</v>
      </c>
      <c r="X50" s="103">
        <v>33.8</v>
      </c>
      <c r="Y50" s="13">
        <v>0.6</v>
      </c>
      <c r="Z50" s="13">
        <v>248.4</v>
      </c>
      <c r="AA50" s="13">
        <v>187.3</v>
      </c>
      <c r="AB50" s="103">
        <v>0</v>
      </c>
      <c r="AC50" s="13">
        <v>0</v>
      </c>
      <c r="AD50" s="78">
        <v>187.3</v>
      </c>
    </row>
    <row r="51" spans="1:30" ht="12.75">
      <c r="A51" s="62" t="s">
        <v>49</v>
      </c>
      <c r="B51" s="62">
        <v>68.3</v>
      </c>
      <c r="C51" s="101">
        <v>360.1</v>
      </c>
      <c r="D51" s="62">
        <v>0</v>
      </c>
      <c r="E51" s="89">
        <v>428.4</v>
      </c>
      <c r="F51" s="112">
        <v>0</v>
      </c>
      <c r="G51" s="101">
        <v>0</v>
      </c>
      <c r="H51" s="62">
        <v>0</v>
      </c>
      <c r="I51" s="89">
        <v>0</v>
      </c>
      <c r="J51" s="62">
        <v>0</v>
      </c>
      <c r="K51" s="101">
        <v>0</v>
      </c>
      <c r="L51" s="62">
        <v>0</v>
      </c>
      <c r="M51" s="89">
        <v>0</v>
      </c>
      <c r="N51" s="62">
        <v>0</v>
      </c>
      <c r="O51" s="101">
        <v>0</v>
      </c>
      <c r="P51" s="62">
        <v>0</v>
      </c>
      <c r="Q51" s="89">
        <v>0</v>
      </c>
      <c r="R51" s="62" t="s">
        <v>49</v>
      </c>
      <c r="S51" s="13">
        <v>0</v>
      </c>
      <c r="T51" s="103">
        <v>8.4</v>
      </c>
      <c r="U51" s="13">
        <v>0</v>
      </c>
      <c r="V51" s="13">
        <v>8.4</v>
      </c>
      <c r="W51" s="13">
        <v>19.3</v>
      </c>
      <c r="X51" s="103">
        <v>22.9</v>
      </c>
      <c r="Y51" s="13">
        <v>0</v>
      </c>
      <c r="Z51" s="13">
        <v>42.2</v>
      </c>
      <c r="AA51" s="13">
        <v>0</v>
      </c>
      <c r="AB51" s="103">
        <v>0</v>
      </c>
      <c r="AC51" s="13">
        <v>0</v>
      </c>
      <c r="AD51" s="78">
        <v>0</v>
      </c>
    </row>
    <row r="52" spans="1:30" ht="12.75">
      <c r="A52" s="62" t="s">
        <v>50</v>
      </c>
      <c r="B52" s="62">
        <v>73335.29299999999</v>
      </c>
      <c r="C52" s="101">
        <v>5008.6</v>
      </c>
      <c r="D52" s="62">
        <v>0</v>
      </c>
      <c r="E52" s="89">
        <v>78343.89299999998</v>
      </c>
      <c r="F52" s="112">
        <v>687.29</v>
      </c>
      <c r="G52" s="101">
        <v>135.6</v>
      </c>
      <c r="H52" s="62">
        <v>0</v>
      </c>
      <c r="I52" s="89">
        <v>822.89</v>
      </c>
      <c r="J52" s="62">
        <v>9.91</v>
      </c>
      <c r="K52" s="101">
        <v>0</v>
      </c>
      <c r="L52" s="62">
        <v>0</v>
      </c>
      <c r="M52" s="89">
        <v>9.91</v>
      </c>
      <c r="N52" s="62">
        <v>0</v>
      </c>
      <c r="O52" s="101">
        <v>0</v>
      </c>
      <c r="P52" s="62">
        <v>0</v>
      </c>
      <c r="Q52" s="89">
        <v>0</v>
      </c>
      <c r="R52" s="62" t="s">
        <v>50</v>
      </c>
      <c r="S52" s="13">
        <v>15750.327000000001</v>
      </c>
      <c r="T52" s="103">
        <v>2238.7</v>
      </c>
      <c r="U52" s="13">
        <v>0</v>
      </c>
      <c r="V52" s="13">
        <v>17989.027</v>
      </c>
      <c r="W52" s="13">
        <v>6754.064</v>
      </c>
      <c r="X52" s="103">
        <v>164.3</v>
      </c>
      <c r="Y52" s="13">
        <v>0</v>
      </c>
      <c r="Z52" s="13">
        <v>6918.3640000000005</v>
      </c>
      <c r="AA52" s="13">
        <v>0</v>
      </c>
      <c r="AB52" s="103">
        <v>0</v>
      </c>
      <c r="AC52" s="13">
        <v>0</v>
      </c>
      <c r="AD52" s="78">
        <v>0</v>
      </c>
    </row>
    <row r="53" spans="1:30" ht="12.75">
      <c r="A53" s="62" t="s">
        <v>51</v>
      </c>
      <c r="B53" s="62">
        <v>12818.5</v>
      </c>
      <c r="C53" s="101">
        <v>754.1</v>
      </c>
      <c r="D53" s="62">
        <v>0</v>
      </c>
      <c r="E53" s="89">
        <v>13572.6</v>
      </c>
      <c r="F53" s="112">
        <v>142.3</v>
      </c>
      <c r="G53" s="101">
        <v>37.301</v>
      </c>
      <c r="H53" s="62">
        <v>0</v>
      </c>
      <c r="I53" s="89">
        <v>179.601</v>
      </c>
      <c r="J53" s="62">
        <v>0</v>
      </c>
      <c r="K53" s="101">
        <v>186.092</v>
      </c>
      <c r="L53" s="62">
        <v>0</v>
      </c>
      <c r="M53" s="89">
        <v>186.092</v>
      </c>
      <c r="N53" s="62">
        <v>0</v>
      </c>
      <c r="O53" s="101">
        <v>0</v>
      </c>
      <c r="P53" s="62">
        <v>0</v>
      </c>
      <c r="Q53" s="89">
        <v>0</v>
      </c>
      <c r="R53" s="62" t="s">
        <v>51</v>
      </c>
      <c r="S53" s="13">
        <v>333.1</v>
      </c>
      <c r="T53" s="103">
        <v>298.728</v>
      </c>
      <c r="U53" s="13">
        <v>0</v>
      </c>
      <c r="V53" s="13">
        <v>631.828</v>
      </c>
      <c r="W53" s="13">
        <v>33.46</v>
      </c>
      <c r="X53" s="103">
        <v>68.637</v>
      </c>
      <c r="Y53" s="13">
        <v>0</v>
      </c>
      <c r="Z53" s="13">
        <v>102.09700000000001</v>
      </c>
      <c r="AA53" s="13">
        <v>0</v>
      </c>
      <c r="AB53" s="103">
        <v>0</v>
      </c>
      <c r="AC53" s="13">
        <v>0</v>
      </c>
      <c r="AD53" s="78">
        <v>0</v>
      </c>
    </row>
    <row r="54" spans="1:30" ht="12.75">
      <c r="A54" s="62" t="s">
        <v>52</v>
      </c>
      <c r="B54" s="62">
        <v>0</v>
      </c>
      <c r="C54" s="101">
        <v>2446.9</v>
      </c>
      <c r="D54" s="62">
        <v>1025.6</v>
      </c>
      <c r="E54" s="89">
        <v>3472.5</v>
      </c>
      <c r="F54" s="112">
        <v>643.6</v>
      </c>
      <c r="G54" s="101">
        <v>826.7</v>
      </c>
      <c r="H54" s="62">
        <v>0</v>
      </c>
      <c r="I54" s="89">
        <v>1470.3</v>
      </c>
      <c r="J54" s="62">
        <v>0</v>
      </c>
      <c r="K54" s="101">
        <v>0</v>
      </c>
      <c r="L54" s="62">
        <v>0</v>
      </c>
      <c r="M54" s="89">
        <v>0</v>
      </c>
      <c r="N54" s="62">
        <v>0</v>
      </c>
      <c r="O54" s="101">
        <v>0</v>
      </c>
      <c r="P54" s="62">
        <v>0</v>
      </c>
      <c r="Q54" s="89">
        <v>0</v>
      </c>
      <c r="R54" s="62" t="s">
        <v>52</v>
      </c>
      <c r="S54" s="13">
        <v>8.5</v>
      </c>
      <c r="T54" s="103">
        <v>120.2</v>
      </c>
      <c r="U54" s="13">
        <v>159.2</v>
      </c>
      <c r="V54" s="13">
        <v>287.9</v>
      </c>
      <c r="W54" s="13">
        <v>0</v>
      </c>
      <c r="X54" s="103">
        <v>22.7</v>
      </c>
      <c r="Y54" s="13">
        <v>32.6</v>
      </c>
      <c r="Z54" s="13">
        <v>55.3</v>
      </c>
      <c r="AA54" s="13">
        <v>0</v>
      </c>
      <c r="AB54" s="103">
        <v>0</v>
      </c>
      <c r="AC54" s="13">
        <v>0</v>
      </c>
      <c r="AD54" s="78">
        <v>0</v>
      </c>
    </row>
    <row r="55" spans="1:30" ht="12.75">
      <c r="A55" s="62" t="s">
        <v>53</v>
      </c>
      <c r="B55" s="62">
        <v>24700.57</v>
      </c>
      <c r="C55" s="101">
        <v>1332.9</v>
      </c>
      <c r="D55" s="62">
        <v>134.97</v>
      </c>
      <c r="E55" s="89">
        <v>26168.44</v>
      </c>
      <c r="F55" s="112">
        <v>776.8</v>
      </c>
      <c r="G55" s="101">
        <v>0</v>
      </c>
      <c r="H55" s="62">
        <v>0</v>
      </c>
      <c r="I55" s="89">
        <v>776.8</v>
      </c>
      <c r="J55" s="62">
        <v>0</v>
      </c>
      <c r="K55" s="101">
        <v>0</v>
      </c>
      <c r="L55" s="62">
        <v>0</v>
      </c>
      <c r="M55" s="89">
        <v>0</v>
      </c>
      <c r="N55" s="62">
        <v>0</v>
      </c>
      <c r="O55" s="101">
        <v>0</v>
      </c>
      <c r="P55" s="62">
        <v>0</v>
      </c>
      <c r="Q55" s="89">
        <v>0</v>
      </c>
      <c r="R55" s="62" t="s">
        <v>53</v>
      </c>
      <c r="S55" s="13">
        <v>83.1</v>
      </c>
      <c r="T55" s="103">
        <v>0</v>
      </c>
      <c r="U55" s="13">
        <v>38.7</v>
      </c>
      <c r="V55" s="13">
        <v>121.8</v>
      </c>
      <c r="W55" s="13">
        <v>82.5</v>
      </c>
      <c r="X55" s="103">
        <v>0</v>
      </c>
      <c r="Y55" s="13">
        <v>0</v>
      </c>
      <c r="Z55" s="13">
        <v>82.5</v>
      </c>
      <c r="AA55" s="13">
        <v>0</v>
      </c>
      <c r="AB55" s="103">
        <v>0</v>
      </c>
      <c r="AC55" s="13">
        <v>4.6</v>
      </c>
      <c r="AD55" s="78">
        <v>4.6</v>
      </c>
    </row>
    <row r="56" spans="1:30" ht="12.75">
      <c r="A56" s="62" t="s">
        <v>54</v>
      </c>
      <c r="B56" s="62">
        <v>34675.25</v>
      </c>
      <c r="C56" s="101">
        <v>725.01</v>
      </c>
      <c r="D56" s="62">
        <v>0</v>
      </c>
      <c r="E56" s="89">
        <v>35400.26</v>
      </c>
      <c r="F56" s="112">
        <v>26.7</v>
      </c>
      <c r="G56" s="101">
        <v>77</v>
      </c>
      <c r="H56" s="62">
        <v>0</v>
      </c>
      <c r="I56" s="89">
        <v>103.7</v>
      </c>
      <c r="J56" s="62">
        <v>0</v>
      </c>
      <c r="K56" s="101">
        <v>0</v>
      </c>
      <c r="L56" s="62">
        <v>0</v>
      </c>
      <c r="M56" s="89">
        <v>0</v>
      </c>
      <c r="N56" s="62">
        <v>0</v>
      </c>
      <c r="O56" s="101">
        <v>0</v>
      </c>
      <c r="P56" s="62">
        <v>0</v>
      </c>
      <c r="Q56" s="89">
        <v>0</v>
      </c>
      <c r="R56" s="62" t="s">
        <v>54</v>
      </c>
      <c r="S56" s="13">
        <v>872.39</v>
      </c>
      <c r="T56" s="103">
        <v>125</v>
      </c>
      <c r="U56" s="13">
        <v>0</v>
      </c>
      <c r="V56" s="13">
        <v>997.39</v>
      </c>
      <c r="W56" s="13">
        <v>190.45</v>
      </c>
      <c r="X56" s="103">
        <v>117</v>
      </c>
      <c r="Y56" s="13">
        <v>0</v>
      </c>
      <c r="Z56" s="13">
        <v>307.45</v>
      </c>
      <c r="AA56" s="13">
        <v>0</v>
      </c>
      <c r="AB56" s="103">
        <v>0</v>
      </c>
      <c r="AC56" s="13">
        <v>0</v>
      </c>
      <c r="AD56" s="78">
        <v>0</v>
      </c>
    </row>
    <row r="57" spans="1:30" ht="12.75">
      <c r="A57" s="62" t="s">
        <v>55</v>
      </c>
      <c r="B57" s="62">
        <v>48.3</v>
      </c>
      <c r="C57" s="101">
        <v>1164.9</v>
      </c>
      <c r="D57" s="62">
        <v>863.7</v>
      </c>
      <c r="E57" s="89">
        <v>2076.9</v>
      </c>
      <c r="F57" s="112">
        <v>0</v>
      </c>
      <c r="G57" s="101">
        <v>0</v>
      </c>
      <c r="H57" s="62">
        <v>0</v>
      </c>
      <c r="I57" s="89">
        <v>0</v>
      </c>
      <c r="J57" s="62">
        <v>0</v>
      </c>
      <c r="K57" s="101">
        <v>0</v>
      </c>
      <c r="L57" s="62">
        <v>0</v>
      </c>
      <c r="M57" s="89">
        <v>0</v>
      </c>
      <c r="N57" s="62">
        <v>0</v>
      </c>
      <c r="O57" s="101">
        <v>0</v>
      </c>
      <c r="P57" s="62">
        <v>0</v>
      </c>
      <c r="Q57" s="89">
        <v>0</v>
      </c>
      <c r="R57" s="62" t="s">
        <v>55</v>
      </c>
      <c r="S57" s="13">
        <v>274</v>
      </c>
      <c r="T57" s="103">
        <v>87.8</v>
      </c>
      <c r="U57" s="13">
        <v>201.2</v>
      </c>
      <c r="V57" s="13">
        <v>563</v>
      </c>
      <c r="W57" s="13">
        <v>0</v>
      </c>
      <c r="X57" s="103">
        <v>42.6</v>
      </c>
      <c r="Y57" s="13">
        <v>0</v>
      </c>
      <c r="Z57" s="13">
        <v>42.6</v>
      </c>
      <c r="AA57" s="13">
        <v>0</v>
      </c>
      <c r="AB57" s="103">
        <v>0</v>
      </c>
      <c r="AC57" s="13">
        <v>0</v>
      </c>
      <c r="AD57" s="78">
        <v>0</v>
      </c>
    </row>
    <row r="58" spans="1:30" ht="12.75">
      <c r="A58" s="62" t="s">
        <v>56</v>
      </c>
      <c r="B58" s="62">
        <v>28994.1</v>
      </c>
      <c r="C58" s="101">
        <v>4697.4</v>
      </c>
      <c r="D58" s="62">
        <v>0</v>
      </c>
      <c r="E58" s="89">
        <v>33691.5</v>
      </c>
      <c r="F58" s="112">
        <v>6766.366</v>
      </c>
      <c r="G58" s="101">
        <v>3294.3</v>
      </c>
      <c r="H58" s="62">
        <v>0</v>
      </c>
      <c r="I58" s="89">
        <v>10060.666000000001</v>
      </c>
      <c r="J58" s="62">
        <v>0</v>
      </c>
      <c r="K58" s="101">
        <v>0</v>
      </c>
      <c r="L58" s="62">
        <v>0</v>
      </c>
      <c r="M58" s="89">
        <v>0</v>
      </c>
      <c r="N58" s="62">
        <v>0.8</v>
      </c>
      <c r="O58" s="101">
        <v>0</v>
      </c>
      <c r="P58" s="62">
        <v>0</v>
      </c>
      <c r="Q58" s="89">
        <v>0.8</v>
      </c>
      <c r="R58" s="62" t="s">
        <v>56</v>
      </c>
      <c r="S58" s="13">
        <v>395.4</v>
      </c>
      <c r="T58" s="103">
        <v>154.8</v>
      </c>
      <c r="U58" s="13">
        <v>0</v>
      </c>
      <c r="V58" s="13">
        <v>550.2</v>
      </c>
      <c r="W58" s="13">
        <v>170.3</v>
      </c>
      <c r="X58" s="103">
        <v>201.9</v>
      </c>
      <c r="Y58" s="13">
        <v>0</v>
      </c>
      <c r="Z58" s="13">
        <v>372.2</v>
      </c>
      <c r="AA58" s="13">
        <v>0</v>
      </c>
      <c r="AB58" s="103">
        <v>0</v>
      </c>
      <c r="AC58" s="13">
        <v>0</v>
      </c>
      <c r="AD58" s="78">
        <v>0</v>
      </c>
    </row>
    <row r="59" spans="1:30" ht="12.75">
      <c r="A59" s="62" t="s">
        <v>57</v>
      </c>
      <c r="B59" s="62">
        <v>0</v>
      </c>
      <c r="C59" s="101">
        <v>1642.8</v>
      </c>
      <c r="D59" s="62">
        <v>2549.8</v>
      </c>
      <c r="E59" s="89">
        <v>4192.6</v>
      </c>
      <c r="F59" s="112">
        <v>0</v>
      </c>
      <c r="G59" s="101">
        <v>196.4</v>
      </c>
      <c r="H59" s="62">
        <v>741.5</v>
      </c>
      <c r="I59" s="89">
        <v>937.9</v>
      </c>
      <c r="J59" s="62">
        <v>0</v>
      </c>
      <c r="K59" s="101">
        <v>0</v>
      </c>
      <c r="L59" s="62">
        <v>0</v>
      </c>
      <c r="M59" s="89">
        <v>0</v>
      </c>
      <c r="N59" s="62">
        <v>0</v>
      </c>
      <c r="O59" s="101">
        <v>0</v>
      </c>
      <c r="P59" s="62">
        <v>0</v>
      </c>
      <c r="Q59" s="89">
        <v>0</v>
      </c>
      <c r="R59" s="62" t="s">
        <v>57</v>
      </c>
      <c r="S59" s="13">
        <v>0</v>
      </c>
      <c r="T59" s="103">
        <v>0.5</v>
      </c>
      <c r="U59" s="13">
        <v>0</v>
      </c>
      <c r="V59" s="13">
        <v>0.5</v>
      </c>
      <c r="W59" s="13">
        <v>0</v>
      </c>
      <c r="X59" s="103">
        <v>16.4</v>
      </c>
      <c r="Y59" s="13">
        <v>5.7</v>
      </c>
      <c r="Z59" s="13">
        <v>22.1</v>
      </c>
      <c r="AA59" s="13">
        <v>0</v>
      </c>
      <c r="AB59" s="103">
        <v>0</v>
      </c>
      <c r="AC59" s="13">
        <v>0</v>
      </c>
      <c r="AD59" s="78">
        <v>0</v>
      </c>
    </row>
    <row r="60" spans="1:30" ht="12.75">
      <c r="A60" s="62" t="s">
        <v>58</v>
      </c>
      <c r="B60" s="62">
        <v>2846.23</v>
      </c>
      <c r="C60" s="101">
        <v>9017.892000000002</v>
      </c>
      <c r="D60" s="62">
        <v>1419.1</v>
      </c>
      <c r="E60" s="89">
        <v>13283.222000000005</v>
      </c>
      <c r="F60" s="112">
        <v>0</v>
      </c>
      <c r="G60" s="101">
        <v>0</v>
      </c>
      <c r="H60" s="62">
        <v>0</v>
      </c>
      <c r="I60" s="89">
        <v>0</v>
      </c>
      <c r="J60" s="62">
        <v>0</v>
      </c>
      <c r="K60" s="101">
        <v>0</v>
      </c>
      <c r="L60" s="62">
        <v>0</v>
      </c>
      <c r="M60" s="89">
        <v>0</v>
      </c>
      <c r="N60" s="62">
        <v>0</v>
      </c>
      <c r="O60" s="101">
        <v>0</v>
      </c>
      <c r="P60" s="62">
        <v>0</v>
      </c>
      <c r="Q60" s="89">
        <v>0</v>
      </c>
      <c r="R60" s="62" t="s">
        <v>58</v>
      </c>
      <c r="S60" s="13">
        <v>332.6</v>
      </c>
      <c r="T60" s="103">
        <v>3165.563</v>
      </c>
      <c r="U60" s="13">
        <v>0</v>
      </c>
      <c r="V60" s="13">
        <v>3498.1629999999996</v>
      </c>
      <c r="W60" s="13">
        <v>1884.1</v>
      </c>
      <c r="X60" s="103">
        <v>2595.4840000000004</v>
      </c>
      <c r="Y60" s="13">
        <v>0</v>
      </c>
      <c r="Z60" s="13">
        <v>4479.584000000001</v>
      </c>
      <c r="AA60" s="13">
        <v>0</v>
      </c>
      <c r="AB60" s="103">
        <v>54.8</v>
      </c>
      <c r="AC60" s="13">
        <v>0</v>
      </c>
      <c r="AD60" s="78">
        <v>54.8</v>
      </c>
    </row>
    <row r="61" spans="1:30" ht="12.75">
      <c r="A61" s="62" t="s">
        <v>59</v>
      </c>
      <c r="B61" s="62">
        <v>43305.1</v>
      </c>
      <c r="C61" s="101">
        <v>9379.4</v>
      </c>
      <c r="D61" s="62">
        <v>0</v>
      </c>
      <c r="E61" s="89">
        <v>52684.5</v>
      </c>
      <c r="F61" s="112">
        <v>236.9</v>
      </c>
      <c r="G61" s="101">
        <v>168.5</v>
      </c>
      <c r="H61" s="62">
        <v>0</v>
      </c>
      <c r="I61" s="89">
        <v>405.4</v>
      </c>
      <c r="J61" s="62">
        <v>0</v>
      </c>
      <c r="K61" s="101">
        <v>0</v>
      </c>
      <c r="L61" s="62">
        <v>0</v>
      </c>
      <c r="M61" s="89">
        <v>0</v>
      </c>
      <c r="N61" s="62">
        <v>517.826</v>
      </c>
      <c r="O61" s="101">
        <v>0</v>
      </c>
      <c r="P61" s="62">
        <v>0</v>
      </c>
      <c r="Q61" s="89">
        <v>517.826</v>
      </c>
      <c r="R61" s="62" t="s">
        <v>59</v>
      </c>
      <c r="S61" s="13">
        <v>9860.3</v>
      </c>
      <c r="T61" s="103">
        <v>2496.3</v>
      </c>
      <c r="U61" s="13">
        <v>0</v>
      </c>
      <c r="V61" s="13">
        <v>12356.6</v>
      </c>
      <c r="W61" s="13">
        <v>4339.7</v>
      </c>
      <c r="X61" s="103">
        <v>2093.875</v>
      </c>
      <c r="Y61" s="13">
        <v>0</v>
      </c>
      <c r="Z61" s="13">
        <v>6433.575</v>
      </c>
      <c r="AA61" s="13">
        <v>0</v>
      </c>
      <c r="AB61" s="103">
        <v>0</v>
      </c>
      <c r="AC61" s="13">
        <v>0</v>
      </c>
      <c r="AD61" s="78">
        <v>0</v>
      </c>
    </row>
    <row r="62" spans="1:30" ht="12.75">
      <c r="A62" s="62" t="s">
        <v>60</v>
      </c>
      <c r="B62" s="62">
        <v>3646.1</v>
      </c>
      <c r="C62" s="101">
        <v>4920.6</v>
      </c>
      <c r="D62" s="62">
        <v>171.01</v>
      </c>
      <c r="E62" s="89">
        <v>8737.71</v>
      </c>
      <c r="F62" s="112">
        <v>704.4</v>
      </c>
      <c r="G62" s="101">
        <v>255.2</v>
      </c>
      <c r="H62" s="62">
        <v>0</v>
      </c>
      <c r="I62" s="89">
        <v>959.6</v>
      </c>
      <c r="J62" s="62">
        <v>0</v>
      </c>
      <c r="K62" s="101">
        <v>0</v>
      </c>
      <c r="L62" s="62">
        <v>0</v>
      </c>
      <c r="M62" s="89">
        <v>0</v>
      </c>
      <c r="N62" s="62">
        <v>0</v>
      </c>
      <c r="O62" s="101">
        <v>0</v>
      </c>
      <c r="P62" s="62">
        <v>0</v>
      </c>
      <c r="Q62" s="89">
        <v>0</v>
      </c>
      <c r="R62" s="62" t="s">
        <v>60</v>
      </c>
      <c r="S62" s="13">
        <v>898.1</v>
      </c>
      <c r="T62" s="103">
        <v>881</v>
      </c>
      <c r="U62" s="13">
        <v>0</v>
      </c>
      <c r="V62" s="13">
        <v>1779.1</v>
      </c>
      <c r="W62" s="13">
        <v>230</v>
      </c>
      <c r="X62" s="103">
        <v>749.2</v>
      </c>
      <c r="Y62" s="13">
        <v>0</v>
      </c>
      <c r="Z62" s="13">
        <v>979.2</v>
      </c>
      <c r="AA62" s="13">
        <v>0</v>
      </c>
      <c r="AB62" s="103">
        <v>0</v>
      </c>
      <c r="AC62" s="13">
        <v>0</v>
      </c>
      <c r="AD62" s="78">
        <v>0</v>
      </c>
    </row>
    <row r="63" spans="1:30" ht="12.75">
      <c r="A63" s="62" t="s">
        <v>61</v>
      </c>
      <c r="B63" s="62">
        <v>10043.9</v>
      </c>
      <c r="C63" s="101">
        <v>1532.288</v>
      </c>
      <c r="D63" s="62">
        <v>302</v>
      </c>
      <c r="E63" s="89">
        <v>11878.188000000002</v>
      </c>
      <c r="F63" s="112">
        <v>0</v>
      </c>
      <c r="G63" s="101">
        <v>0</v>
      </c>
      <c r="H63" s="62">
        <v>0</v>
      </c>
      <c r="I63" s="89">
        <v>0</v>
      </c>
      <c r="J63" s="62">
        <v>0</v>
      </c>
      <c r="K63" s="101">
        <v>0</v>
      </c>
      <c r="L63" s="62">
        <v>0</v>
      </c>
      <c r="M63" s="89">
        <v>0</v>
      </c>
      <c r="N63" s="62">
        <v>0</v>
      </c>
      <c r="O63" s="101">
        <v>0.2</v>
      </c>
      <c r="P63" s="62">
        <v>0</v>
      </c>
      <c r="Q63" s="89">
        <v>0.2</v>
      </c>
      <c r="R63" s="62" t="s">
        <v>61</v>
      </c>
      <c r="S63" s="13">
        <v>284.15</v>
      </c>
      <c r="T63" s="103">
        <v>1120.53</v>
      </c>
      <c r="U63" s="13">
        <v>9.4</v>
      </c>
      <c r="V63" s="13">
        <v>1414.08</v>
      </c>
      <c r="W63" s="13">
        <v>175.75</v>
      </c>
      <c r="X63" s="103">
        <v>956.8</v>
      </c>
      <c r="Y63" s="13">
        <v>151.48</v>
      </c>
      <c r="Z63" s="13">
        <v>1284.03</v>
      </c>
      <c r="AA63" s="13">
        <v>0</v>
      </c>
      <c r="AB63" s="103">
        <v>0</v>
      </c>
      <c r="AC63" s="13">
        <v>0</v>
      </c>
      <c r="AD63" s="78">
        <v>0</v>
      </c>
    </row>
    <row r="64" spans="1:30" ht="12.75">
      <c r="A64" s="62" t="s">
        <v>62</v>
      </c>
      <c r="B64" s="62">
        <v>2123.2</v>
      </c>
      <c r="C64" s="101">
        <v>932.33</v>
      </c>
      <c r="D64" s="62">
        <v>14</v>
      </c>
      <c r="E64" s="89">
        <v>3069.53</v>
      </c>
      <c r="F64" s="112">
        <v>3241.3</v>
      </c>
      <c r="G64" s="101">
        <v>1304.37</v>
      </c>
      <c r="H64" s="62">
        <v>9.3</v>
      </c>
      <c r="I64" s="89">
        <v>4554.97</v>
      </c>
      <c r="J64" s="62">
        <v>220.5</v>
      </c>
      <c r="K64" s="101">
        <v>0</v>
      </c>
      <c r="L64" s="62">
        <v>0</v>
      </c>
      <c r="M64" s="89">
        <v>220.5</v>
      </c>
      <c r="N64" s="62">
        <v>0</v>
      </c>
      <c r="O64" s="101">
        <v>0</v>
      </c>
      <c r="P64" s="62">
        <v>0</v>
      </c>
      <c r="Q64" s="89">
        <v>0</v>
      </c>
      <c r="R64" s="62" t="s">
        <v>62</v>
      </c>
      <c r="S64" s="13">
        <v>223.9</v>
      </c>
      <c r="T64" s="103">
        <v>68.82</v>
      </c>
      <c r="U64" s="13">
        <v>0</v>
      </c>
      <c r="V64" s="13">
        <v>292.72</v>
      </c>
      <c r="W64" s="13">
        <v>0</v>
      </c>
      <c r="X64" s="103">
        <v>0</v>
      </c>
      <c r="Y64" s="13">
        <v>0</v>
      </c>
      <c r="Z64" s="13">
        <v>0</v>
      </c>
      <c r="AA64" s="13">
        <v>0</v>
      </c>
      <c r="AB64" s="103">
        <v>0</v>
      </c>
      <c r="AC64" s="13">
        <v>0</v>
      </c>
      <c r="AD64" s="78">
        <v>0</v>
      </c>
    </row>
    <row r="65" spans="1:30" ht="12.75">
      <c r="A65" s="62" t="s">
        <v>63</v>
      </c>
      <c r="B65" s="62">
        <v>0</v>
      </c>
      <c r="C65" s="101">
        <v>0</v>
      </c>
      <c r="D65" s="62">
        <v>0</v>
      </c>
      <c r="E65" s="89">
        <v>0</v>
      </c>
      <c r="F65" s="112">
        <v>1136.4</v>
      </c>
      <c r="G65" s="101">
        <v>2917.6</v>
      </c>
      <c r="H65" s="62">
        <v>0</v>
      </c>
      <c r="I65" s="89">
        <v>4054</v>
      </c>
      <c r="J65" s="62">
        <v>0</v>
      </c>
      <c r="K65" s="101">
        <v>0</v>
      </c>
      <c r="L65" s="62">
        <v>0</v>
      </c>
      <c r="M65" s="89">
        <v>0</v>
      </c>
      <c r="N65" s="62">
        <v>0</v>
      </c>
      <c r="O65" s="101">
        <v>0</v>
      </c>
      <c r="P65" s="62">
        <v>0</v>
      </c>
      <c r="Q65" s="89">
        <v>0</v>
      </c>
      <c r="R65" s="62" t="s">
        <v>63</v>
      </c>
      <c r="S65" s="13">
        <v>0</v>
      </c>
      <c r="T65" s="103">
        <v>0</v>
      </c>
      <c r="U65" s="13">
        <v>0</v>
      </c>
      <c r="V65" s="13">
        <v>0</v>
      </c>
      <c r="W65" s="13">
        <v>0</v>
      </c>
      <c r="X65" s="103">
        <v>0</v>
      </c>
      <c r="Y65" s="13">
        <v>0</v>
      </c>
      <c r="Z65" s="13">
        <v>0</v>
      </c>
      <c r="AA65" s="13">
        <v>0</v>
      </c>
      <c r="AB65" s="103">
        <v>0</v>
      </c>
      <c r="AC65" s="13">
        <v>0</v>
      </c>
      <c r="AD65" s="78">
        <v>0</v>
      </c>
    </row>
    <row r="66" spans="1:30" ht="12.75">
      <c r="A66" s="62" t="s">
        <v>64</v>
      </c>
      <c r="B66" s="62">
        <v>0</v>
      </c>
      <c r="C66" s="101">
        <v>177.3</v>
      </c>
      <c r="D66" s="62">
        <v>36.2</v>
      </c>
      <c r="E66" s="89">
        <v>213.5</v>
      </c>
      <c r="F66" s="112">
        <v>923.2</v>
      </c>
      <c r="G66" s="101">
        <v>131.3</v>
      </c>
      <c r="H66" s="62">
        <v>103.1</v>
      </c>
      <c r="I66" s="89">
        <v>1157.6</v>
      </c>
      <c r="J66" s="62">
        <v>0</v>
      </c>
      <c r="K66" s="101">
        <v>21.19</v>
      </c>
      <c r="L66" s="62">
        <v>0</v>
      </c>
      <c r="M66" s="89">
        <v>21.19</v>
      </c>
      <c r="N66" s="62">
        <v>0</v>
      </c>
      <c r="O66" s="101">
        <v>5.63</v>
      </c>
      <c r="P66" s="62">
        <v>0</v>
      </c>
      <c r="Q66" s="89">
        <v>5.63</v>
      </c>
      <c r="R66" s="62" t="s">
        <v>64</v>
      </c>
      <c r="S66" s="13">
        <v>0</v>
      </c>
      <c r="T66" s="103">
        <v>0</v>
      </c>
      <c r="U66" s="13">
        <v>0</v>
      </c>
      <c r="V66" s="13">
        <v>0</v>
      </c>
      <c r="W66" s="13">
        <v>0</v>
      </c>
      <c r="X66" s="103">
        <v>0</v>
      </c>
      <c r="Y66" s="13">
        <v>0</v>
      </c>
      <c r="Z66" s="13">
        <v>0</v>
      </c>
      <c r="AA66" s="13">
        <v>0</v>
      </c>
      <c r="AB66" s="103">
        <v>0</v>
      </c>
      <c r="AC66" s="13">
        <v>0</v>
      </c>
      <c r="AD66" s="78">
        <v>0</v>
      </c>
    </row>
    <row r="67" spans="1:30" ht="12.75">
      <c r="A67" s="62" t="s">
        <v>65</v>
      </c>
      <c r="B67">
        <v>0</v>
      </c>
      <c r="C67" s="102">
        <v>0</v>
      </c>
      <c r="D67">
        <v>0</v>
      </c>
      <c r="E67" s="90">
        <v>0</v>
      </c>
      <c r="F67" s="113">
        <v>0</v>
      </c>
      <c r="G67" s="102">
        <v>0</v>
      </c>
      <c r="H67">
        <v>0</v>
      </c>
      <c r="I67" s="90">
        <v>0</v>
      </c>
      <c r="J67">
        <v>0</v>
      </c>
      <c r="K67" s="102">
        <v>0</v>
      </c>
      <c r="L67">
        <v>0</v>
      </c>
      <c r="M67" s="90">
        <v>0</v>
      </c>
      <c r="N67">
        <v>0</v>
      </c>
      <c r="O67" s="102">
        <v>0</v>
      </c>
      <c r="P67">
        <v>0</v>
      </c>
      <c r="Q67" s="90">
        <v>0</v>
      </c>
      <c r="R67" s="62" t="s">
        <v>65</v>
      </c>
      <c r="S67" s="13">
        <v>0</v>
      </c>
      <c r="T67" s="103">
        <v>0</v>
      </c>
      <c r="U67" s="13">
        <v>0</v>
      </c>
      <c r="V67" s="13">
        <v>0</v>
      </c>
      <c r="W67" s="13">
        <v>0</v>
      </c>
      <c r="X67" s="103">
        <v>0</v>
      </c>
      <c r="Y67" s="13">
        <v>0</v>
      </c>
      <c r="Z67" s="13">
        <v>0</v>
      </c>
      <c r="AA67" s="13">
        <v>0</v>
      </c>
      <c r="AB67" s="103">
        <v>0</v>
      </c>
      <c r="AC67" s="13">
        <v>0</v>
      </c>
      <c r="AD67" s="78">
        <v>0</v>
      </c>
    </row>
    <row r="68" spans="1:30" ht="12.75">
      <c r="A68" s="62" t="s">
        <v>66</v>
      </c>
      <c r="B68" s="62">
        <v>136.4</v>
      </c>
      <c r="C68" s="101">
        <v>0</v>
      </c>
      <c r="D68" s="62">
        <v>0</v>
      </c>
      <c r="E68" s="89">
        <v>136.4</v>
      </c>
      <c r="F68" s="112">
        <v>76.8</v>
      </c>
      <c r="G68" s="101">
        <v>1.7</v>
      </c>
      <c r="H68" s="62">
        <v>0</v>
      </c>
      <c r="I68" s="89">
        <v>78.5</v>
      </c>
      <c r="J68" s="62">
        <v>309.4</v>
      </c>
      <c r="K68" s="101">
        <v>0</v>
      </c>
      <c r="L68" s="62">
        <v>0</v>
      </c>
      <c r="M68" s="89">
        <v>309.4</v>
      </c>
      <c r="N68" s="62">
        <v>0</v>
      </c>
      <c r="O68" s="101">
        <v>0</v>
      </c>
      <c r="P68" s="62">
        <v>0</v>
      </c>
      <c r="Q68" s="89">
        <v>0</v>
      </c>
      <c r="R68" s="62" t="s">
        <v>66</v>
      </c>
      <c r="S68" s="13">
        <v>0</v>
      </c>
      <c r="T68" s="103">
        <v>0</v>
      </c>
      <c r="U68" s="13">
        <v>7.9</v>
      </c>
      <c r="V68" s="13">
        <v>7.9</v>
      </c>
      <c r="W68" s="13">
        <v>0</v>
      </c>
      <c r="X68" s="103">
        <v>0</v>
      </c>
      <c r="Y68" s="13">
        <v>0</v>
      </c>
      <c r="Z68" s="13">
        <v>0</v>
      </c>
      <c r="AA68" s="13">
        <v>0</v>
      </c>
      <c r="AB68" s="103">
        <v>0</v>
      </c>
      <c r="AC68" s="13">
        <v>0</v>
      </c>
      <c r="AD68" s="78">
        <v>0</v>
      </c>
    </row>
    <row r="69" spans="1:30" ht="12.75">
      <c r="A69" s="62" t="s">
        <v>67</v>
      </c>
      <c r="B69" s="62">
        <v>4397.5</v>
      </c>
      <c r="C69" s="101">
        <v>598.4</v>
      </c>
      <c r="D69" s="62">
        <v>0</v>
      </c>
      <c r="E69" s="89">
        <v>4995.9</v>
      </c>
      <c r="F69" s="112">
        <v>3482.2</v>
      </c>
      <c r="G69" s="101">
        <v>306.23699999999997</v>
      </c>
      <c r="H69" s="62">
        <v>0</v>
      </c>
      <c r="I69" s="89">
        <v>3788.437</v>
      </c>
      <c r="J69" s="62">
        <v>3639.5</v>
      </c>
      <c r="K69" s="101">
        <v>869.4</v>
      </c>
      <c r="L69" s="62">
        <v>0</v>
      </c>
      <c r="M69" s="89">
        <v>4508.9</v>
      </c>
      <c r="N69" s="62">
        <v>0</v>
      </c>
      <c r="O69" s="101">
        <v>0</v>
      </c>
      <c r="P69" s="62">
        <v>0</v>
      </c>
      <c r="Q69" s="89">
        <v>0</v>
      </c>
      <c r="R69" s="62" t="s">
        <v>67</v>
      </c>
      <c r="S69" s="13">
        <v>0</v>
      </c>
      <c r="T69" s="103">
        <v>0</v>
      </c>
      <c r="U69" s="13">
        <v>0</v>
      </c>
      <c r="V69" s="13">
        <v>0</v>
      </c>
      <c r="W69" s="13">
        <v>0</v>
      </c>
      <c r="X69" s="103">
        <v>0</v>
      </c>
      <c r="Y69" s="13">
        <v>0</v>
      </c>
      <c r="Z69" s="13">
        <v>0</v>
      </c>
      <c r="AA69" s="13">
        <v>0</v>
      </c>
      <c r="AB69" s="103">
        <v>0</v>
      </c>
      <c r="AC69" s="13">
        <v>0</v>
      </c>
      <c r="AD69" s="78">
        <v>0</v>
      </c>
    </row>
    <row r="70" spans="1:30" ht="12.75">
      <c r="A70" s="62" t="s">
        <v>68</v>
      </c>
      <c r="B70" s="62">
        <v>3950.4</v>
      </c>
      <c r="C70" s="101">
        <v>0</v>
      </c>
      <c r="D70" s="62">
        <v>0</v>
      </c>
      <c r="E70" s="89">
        <v>3950.4</v>
      </c>
      <c r="F70" s="112">
        <v>5237.7</v>
      </c>
      <c r="G70" s="101">
        <v>0</v>
      </c>
      <c r="H70" s="62">
        <v>1024.74</v>
      </c>
      <c r="I70" s="89">
        <v>6262.44</v>
      </c>
      <c r="J70" s="62">
        <v>0</v>
      </c>
      <c r="K70" s="101">
        <v>0</v>
      </c>
      <c r="L70" s="62">
        <v>0</v>
      </c>
      <c r="M70" s="89">
        <v>0</v>
      </c>
      <c r="N70" s="62">
        <v>0</v>
      </c>
      <c r="O70" s="101">
        <v>0</v>
      </c>
      <c r="P70" s="62">
        <v>0</v>
      </c>
      <c r="Q70" s="89">
        <v>0</v>
      </c>
      <c r="R70" s="62" t="s">
        <v>68</v>
      </c>
      <c r="S70" s="13">
        <v>83.4</v>
      </c>
      <c r="T70" s="103">
        <v>0</v>
      </c>
      <c r="U70" s="13">
        <v>8.081999999999999</v>
      </c>
      <c r="V70" s="13">
        <v>91.482</v>
      </c>
      <c r="W70" s="13">
        <v>0</v>
      </c>
      <c r="X70" s="103">
        <v>0</v>
      </c>
      <c r="Y70" s="13">
        <v>0</v>
      </c>
      <c r="Z70" s="13">
        <v>0</v>
      </c>
      <c r="AA70" s="13">
        <v>0</v>
      </c>
      <c r="AB70" s="103">
        <v>0</v>
      </c>
      <c r="AC70" s="13">
        <v>0</v>
      </c>
      <c r="AD70" s="78">
        <v>0</v>
      </c>
    </row>
    <row r="71" spans="1:30" ht="12.75">
      <c r="A71" s="62" t="s">
        <v>69</v>
      </c>
      <c r="B71" s="62">
        <v>2890.5</v>
      </c>
      <c r="C71" s="101">
        <v>1017.6</v>
      </c>
      <c r="D71" s="62">
        <v>0</v>
      </c>
      <c r="E71" s="89">
        <v>3908.1</v>
      </c>
      <c r="F71" s="112">
        <v>871.5</v>
      </c>
      <c r="G71" s="101">
        <v>0.253</v>
      </c>
      <c r="H71" s="62">
        <v>0</v>
      </c>
      <c r="I71" s="89">
        <v>871.7529999999999</v>
      </c>
      <c r="J71" s="62">
        <v>889.4</v>
      </c>
      <c r="K71" s="101">
        <v>297.219</v>
      </c>
      <c r="L71" s="62">
        <v>0</v>
      </c>
      <c r="M71" s="89">
        <v>1186.6190000000001</v>
      </c>
      <c r="N71" s="62">
        <v>0</v>
      </c>
      <c r="O71" s="101">
        <v>0</v>
      </c>
      <c r="P71" s="62">
        <v>0</v>
      </c>
      <c r="Q71" s="89">
        <v>0</v>
      </c>
      <c r="R71" s="62" t="s">
        <v>69</v>
      </c>
      <c r="S71" s="13">
        <v>0</v>
      </c>
      <c r="T71" s="103">
        <v>0</v>
      </c>
      <c r="U71" s="13">
        <v>0</v>
      </c>
      <c r="V71" s="13">
        <v>0</v>
      </c>
      <c r="W71" s="13">
        <v>0</v>
      </c>
      <c r="X71" s="103">
        <v>0</v>
      </c>
      <c r="Y71" s="13">
        <v>0</v>
      </c>
      <c r="Z71" s="13">
        <v>0</v>
      </c>
      <c r="AA71" s="13">
        <v>0</v>
      </c>
      <c r="AB71" s="103">
        <v>0</v>
      </c>
      <c r="AC71" s="13">
        <v>0</v>
      </c>
      <c r="AD71" s="78">
        <v>0</v>
      </c>
    </row>
    <row r="72" spans="1:30" ht="12.75">
      <c r="A72" s="62" t="s">
        <v>70</v>
      </c>
      <c r="B72" s="62">
        <v>10435.6</v>
      </c>
      <c r="C72" s="101">
        <v>3.3</v>
      </c>
      <c r="D72" s="62">
        <v>0</v>
      </c>
      <c r="E72" s="89">
        <v>10438.9</v>
      </c>
      <c r="F72" s="112">
        <v>2730.9</v>
      </c>
      <c r="G72" s="101">
        <v>9.1</v>
      </c>
      <c r="H72" s="62">
        <v>0</v>
      </c>
      <c r="I72" s="89">
        <v>2740</v>
      </c>
      <c r="J72" s="62">
        <v>3263.4</v>
      </c>
      <c r="K72" s="101">
        <v>0</v>
      </c>
      <c r="L72" s="62">
        <v>7.5</v>
      </c>
      <c r="M72" s="89">
        <v>3270.9</v>
      </c>
      <c r="N72" s="62">
        <v>0</v>
      </c>
      <c r="O72" s="101">
        <v>0</v>
      </c>
      <c r="P72" s="62">
        <v>0</v>
      </c>
      <c r="Q72" s="89">
        <v>0</v>
      </c>
      <c r="R72" s="62" t="s">
        <v>70</v>
      </c>
      <c r="S72" s="13">
        <v>40.8</v>
      </c>
      <c r="T72" s="103">
        <v>12.1</v>
      </c>
      <c r="U72" s="13">
        <v>0</v>
      </c>
      <c r="V72" s="13">
        <v>52.9</v>
      </c>
      <c r="W72" s="13">
        <v>8.3</v>
      </c>
      <c r="X72" s="103">
        <v>0</v>
      </c>
      <c r="Y72" s="13">
        <v>0</v>
      </c>
      <c r="Z72" s="13">
        <v>8.3</v>
      </c>
      <c r="AA72" s="13">
        <v>0</v>
      </c>
      <c r="AB72" s="103">
        <v>0</v>
      </c>
      <c r="AC72" s="13">
        <v>0</v>
      </c>
      <c r="AD72" s="78">
        <v>0</v>
      </c>
    </row>
    <row r="73" spans="1:30" ht="12.75">
      <c r="A73" s="62" t="s">
        <v>71</v>
      </c>
      <c r="B73" s="62">
        <v>11545.6</v>
      </c>
      <c r="C73" s="101">
        <v>4106.1</v>
      </c>
      <c r="D73" s="62">
        <v>47.7</v>
      </c>
      <c r="E73" s="89">
        <v>15699.4</v>
      </c>
      <c r="F73" s="112">
        <v>0</v>
      </c>
      <c r="G73" s="101">
        <v>3561.7</v>
      </c>
      <c r="H73" s="62">
        <v>0</v>
      </c>
      <c r="I73" s="89">
        <v>3561.7</v>
      </c>
      <c r="J73" s="62">
        <v>0</v>
      </c>
      <c r="K73" s="101">
        <v>0</v>
      </c>
      <c r="L73" s="62">
        <v>0</v>
      </c>
      <c r="M73" s="89">
        <v>0</v>
      </c>
      <c r="N73" s="62">
        <v>0</v>
      </c>
      <c r="O73" s="101">
        <v>82.7</v>
      </c>
      <c r="P73" s="62">
        <v>0</v>
      </c>
      <c r="Q73" s="89">
        <v>82.7</v>
      </c>
      <c r="R73" s="62" t="s">
        <v>71</v>
      </c>
      <c r="S73" s="13">
        <v>2707.4</v>
      </c>
      <c r="T73" s="103">
        <v>1008.8</v>
      </c>
      <c r="U73" s="13">
        <v>0</v>
      </c>
      <c r="V73" s="13">
        <v>3716.2</v>
      </c>
      <c r="W73" s="13">
        <v>162</v>
      </c>
      <c r="X73" s="103">
        <v>21.1</v>
      </c>
      <c r="Y73" s="13">
        <v>0</v>
      </c>
      <c r="Z73" s="13">
        <v>183.1</v>
      </c>
      <c r="AA73" s="13">
        <v>0.4</v>
      </c>
      <c r="AB73" s="103">
        <v>0</v>
      </c>
      <c r="AC73" s="13">
        <v>0</v>
      </c>
      <c r="AD73" s="78">
        <v>0.4</v>
      </c>
    </row>
    <row r="74" spans="1:30" ht="12.75">
      <c r="A74" s="62" t="s">
        <v>72</v>
      </c>
      <c r="B74" s="62">
        <v>0.9</v>
      </c>
      <c r="C74" s="101">
        <v>0</v>
      </c>
      <c r="D74" s="62">
        <v>0</v>
      </c>
      <c r="E74" s="89">
        <v>0.9</v>
      </c>
      <c r="F74" s="112">
        <v>15.9</v>
      </c>
      <c r="G74" s="101">
        <v>0</v>
      </c>
      <c r="H74" s="62">
        <v>0</v>
      </c>
      <c r="I74" s="89">
        <v>15.9</v>
      </c>
      <c r="J74" s="62">
        <v>0</v>
      </c>
      <c r="K74" s="101">
        <v>0</v>
      </c>
      <c r="L74" s="62">
        <v>0</v>
      </c>
      <c r="M74" s="89">
        <v>0</v>
      </c>
      <c r="N74" s="62">
        <v>0</v>
      </c>
      <c r="O74" s="101">
        <v>0</v>
      </c>
      <c r="P74" s="62">
        <v>0</v>
      </c>
      <c r="Q74" s="89">
        <v>0</v>
      </c>
      <c r="R74" s="62" t="s">
        <v>72</v>
      </c>
      <c r="S74" s="13">
        <v>0.4</v>
      </c>
      <c r="T74" s="103">
        <v>0</v>
      </c>
      <c r="U74" s="13">
        <v>0</v>
      </c>
      <c r="V74" s="13">
        <v>0.4</v>
      </c>
      <c r="W74" s="13">
        <v>0</v>
      </c>
      <c r="X74" s="103">
        <v>0</v>
      </c>
      <c r="Y74" s="13">
        <v>0</v>
      </c>
      <c r="Z74" s="13">
        <v>0</v>
      </c>
      <c r="AA74" s="13">
        <v>0</v>
      </c>
      <c r="AB74" s="103">
        <v>0</v>
      </c>
      <c r="AC74" s="13">
        <v>0</v>
      </c>
      <c r="AD74" s="78">
        <v>0</v>
      </c>
    </row>
    <row r="75" spans="1:30" ht="12.75">
      <c r="A75" s="62" t="s">
        <v>73</v>
      </c>
      <c r="B75" s="62">
        <v>0</v>
      </c>
      <c r="C75" s="101">
        <v>0</v>
      </c>
      <c r="D75" s="62">
        <v>0</v>
      </c>
      <c r="E75" s="89">
        <v>0</v>
      </c>
      <c r="F75" s="112">
        <v>12</v>
      </c>
      <c r="G75" s="101">
        <v>0</v>
      </c>
      <c r="H75" s="62">
        <v>0</v>
      </c>
      <c r="I75" s="89">
        <v>12</v>
      </c>
      <c r="J75" s="62">
        <v>117.39</v>
      </c>
      <c r="K75" s="101">
        <v>0</v>
      </c>
      <c r="L75" s="62">
        <v>0</v>
      </c>
      <c r="M75" s="89">
        <v>117.39</v>
      </c>
      <c r="N75" s="62">
        <v>0</v>
      </c>
      <c r="O75" s="101">
        <v>0</v>
      </c>
      <c r="P75" s="62">
        <v>0</v>
      </c>
      <c r="Q75" s="89">
        <v>0</v>
      </c>
      <c r="R75" s="62" t="s">
        <v>73</v>
      </c>
      <c r="S75" s="13">
        <v>0</v>
      </c>
      <c r="T75" s="103">
        <v>0</v>
      </c>
      <c r="U75" s="13">
        <v>0</v>
      </c>
      <c r="V75" s="13">
        <v>0</v>
      </c>
      <c r="W75" s="13">
        <v>0</v>
      </c>
      <c r="X75" s="103">
        <v>0</v>
      </c>
      <c r="Y75" s="13">
        <v>0</v>
      </c>
      <c r="Z75" s="13">
        <v>0</v>
      </c>
      <c r="AA75" s="13">
        <v>0</v>
      </c>
      <c r="AB75" s="103">
        <v>0</v>
      </c>
      <c r="AC75" s="13">
        <v>0</v>
      </c>
      <c r="AD75" s="78">
        <v>0</v>
      </c>
    </row>
    <row r="76" spans="1:30" ht="12.75">
      <c r="A76" s="62" t="s">
        <v>74</v>
      </c>
      <c r="B76">
        <v>0</v>
      </c>
      <c r="C76" s="102">
        <v>0</v>
      </c>
      <c r="D76">
        <v>0</v>
      </c>
      <c r="E76" s="90">
        <v>0</v>
      </c>
      <c r="F76" s="113">
        <v>0</v>
      </c>
      <c r="G76" s="102">
        <v>0</v>
      </c>
      <c r="H76">
        <v>0</v>
      </c>
      <c r="I76" s="90">
        <v>0</v>
      </c>
      <c r="J76">
        <v>0</v>
      </c>
      <c r="K76" s="102">
        <v>0</v>
      </c>
      <c r="L76">
        <v>0</v>
      </c>
      <c r="M76" s="90">
        <v>0</v>
      </c>
      <c r="N76">
        <v>0</v>
      </c>
      <c r="O76" s="102">
        <v>0</v>
      </c>
      <c r="P76">
        <v>0</v>
      </c>
      <c r="Q76" s="90">
        <v>0</v>
      </c>
      <c r="R76" s="62" t="s">
        <v>74</v>
      </c>
      <c r="S76" s="13">
        <v>0</v>
      </c>
      <c r="T76" s="103">
        <v>0</v>
      </c>
      <c r="U76" s="13">
        <v>0</v>
      </c>
      <c r="V76" s="13">
        <v>0</v>
      </c>
      <c r="W76" s="13">
        <v>0</v>
      </c>
      <c r="X76" s="103">
        <v>0</v>
      </c>
      <c r="Y76" s="13">
        <v>0</v>
      </c>
      <c r="Z76" s="13">
        <v>0</v>
      </c>
      <c r="AA76" s="13">
        <v>0</v>
      </c>
      <c r="AB76" s="103">
        <v>0</v>
      </c>
      <c r="AC76" s="13">
        <v>0</v>
      </c>
      <c r="AD76" s="78">
        <v>0</v>
      </c>
    </row>
    <row r="77" spans="1:30" ht="12.75">
      <c r="A77" s="62" t="s">
        <v>75</v>
      </c>
      <c r="B77" s="62">
        <v>1977.9</v>
      </c>
      <c r="C77" s="101">
        <v>12397.1</v>
      </c>
      <c r="D77" s="62">
        <v>263.53</v>
      </c>
      <c r="E77" s="89">
        <v>14638.53</v>
      </c>
      <c r="F77" s="112">
        <v>0</v>
      </c>
      <c r="G77" s="101">
        <v>9.3</v>
      </c>
      <c r="H77" s="62">
        <v>0</v>
      </c>
      <c r="I77" s="89">
        <v>9.3</v>
      </c>
      <c r="J77" s="62">
        <v>0</v>
      </c>
      <c r="K77" s="101">
        <v>0</v>
      </c>
      <c r="L77" s="62">
        <v>0</v>
      </c>
      <c r="M77" s="89">
        <v>0</v>
      </c>
      <c r="N77" s="62">
        <v>275</v>
      </c>
      <c r="O77" s="101">
        <v>0</v>
      </c>
      <c r="P77" s="62">
        <v>0</v>
      </c>
      <c r="Q77" s="89">
        <v>275</v>
      </c>
      <c r="R77" s="62" t="s">
        <v>75</v>
      </c>
      <c r="S77" s="13">
        <v>5259.8</v>
      </c>
      <c r="T77" s="103">
        <v>1225</v>
      </c>
      <c r="U77" s="13">
        <v>57.66</v>
      </c>
      <c r="V77" s="13">
        <v>6542.46</v>
      </c>
      <c r="W77" s="13">
        <v>4645.01</v>
      </c>
      <c r="X77" s="103">
        <v>2173.33</v>
      </c>
      <c r="Y77" s="13">
        <v>8.35</v>
      </c>
      <c r="Z77" s="13">
        <v>6826.69</v>
      </c>
      <c r="AA77" s="13">
        <v>0</v>
      </c>
      <c r="AB77" s="103">
        <v>0</v>
      </c>
      <c r="AC77" s="13">
        <v>0</v>
      </c>
      <c r="AD77" s="78">
        <v>0</v>
      </c>
    </row>
    <row r="78" spans="1:30" ht="12.75">
      <c r="A78" s="62" t="s">
        <v>76</v>
      </c>
      <c r="B78" s="62">
        <v>17896.8</v>
      </c>
      <c r="C78" s="101">
        <v>4022.3</v>
      </c>
      <c r="D78" s="62">
        <v>0</v>
      </c>
      <c r="E78" s="89">
        <v>21919.1</v>
      </c>
      <c r="F78" s="112">
        <v>1474.375</v>
      </c>
      <c r="G78" s="101">
        <v>0.2</v>
      </c>
      <c r="H78" s="62">
        <v>0</v>
      </c>
      <c r="I78" s="89">
        <v>1474.575</v>
      </c>
      <c r="J78" s="62">
        <v>0</v>
      </c>
      <c r="K78" s="101">
        <v>0</v>
      </c>
      <c r="L78" s="62">
        <v>0</v>
      </c>
      <c r="M78" s="89">
        <v>0</v>
      </c>
      <c r="N78" s="62">
        <v>0</v>
      </c>
      <c r="O78" s="101">
        <v>0</v>
      </c>
      <c r="P78" s="62">
        <v>0</v>
      </c>
      <c r="Q78" s="89">
        <v>0</v>
      </c>
      <c r="R78" s="62" t="s">
        <v>76</v>
      </c>
      <c r="S78" s="13">
        <v>5017.576999999999</v>
      </c>
      <c r="T78" s="103">
        <v>5190</v>
      </c>
      <c r="U78" s="13">
        <v>742.3</v>
      </c>
      <c r="V78" s="13">
        <v>10949.876999999999</v>
      </c>
      <c r="W78" s="13">
        <v>22062.2</v>
      </c>
      <c r="X78" s="103">
        <v>4169.4</v>
      </c>
      <c r="Y78" s="13">
        <v>257</v>
      </c>
      <c r="Z78" s="13">
        <v>26488.6</v>
      </c>
      <c r="AA78" s="13">
        <v>0</v>
      </c>
      <c r="AB78" s="103">
        <v>0</v>
      </c>
      <c r="AC78" s="13">
        <v>0</v>
      </c>
      <c r="AD78" s="78">
        <v>0</v>
      </c>
    </row>
    <row r="79" spans="1:30" ht="12.75">
      <c r="A79" s="62" t="s">
        <v>77</v>
      </c>
      <c r="B79" s="62">
        <v>2377.2</v>
      </c>
      <c r="C79" s="101">
        <v>209.1</v>
      </c>
      <c r="D79" s="62">
        <v>65.8</v>
      </c>
      <c r="E79" s="89">
        <v>2652.1</v>
      </c>
      <c r="F79" s="112">
        <v>128.5</v>
      </c>
      <c r="G79" s="101">
        <v>0</v>
      </c>
      <c r="H79" s="62">
        <v>0</v>
      </c>
      <c r="I79" s="89">
        <v>128.5</v>
      </c>
      <c r="J79" s="62">
        <v>0</v>
      </c>
      <c r="K79" s="101">
        <v>0</v>
      </c>
      <c r="L79" s="62">
        <v>0</v>
      </c>
      <c r="M79" s="89">
        <v>0</v>
      </c>
      <c r="N79" s="62">
        <v>0</v>
      </c>
      <c r="O79" s="101">
        <v>0</v>
      </c>
      <c r="P79" s="62">
        <v>0</v>
      </c>
      <c r="Q79" s="89">
        <v>0</v>
      </c>
      <c r="R79" s="62" t="s">
        <v>77</v>
      </c>
      <c r="S79" s="13">
        <v>1104.8</v>
      </c>
      <c r="T79" s="103">
        <v>392.9</v>
      </c>
      <c r="U79" s="13">
        <v>0</v>
      </c>
      <c r="V79" s="13">
        <v>1497.7</v>
      </c>
      <c r="W79" s="13">
        <v>2705.6</v>
      </c>
      <c r="X79" s="103">
        <v>63.5</v>
      </c>
      <c r="Y79" s="13">
        <v>2.7</v>
      </c>
      <c r="Z79" s="13">
        <v>2771.8</v>
      </c>
      <c r="AA79" s="13">
        <v>0</v>
      </c>
      <c r="AB79" s="103">
        <v>0</v>
      </c>
      <c r="AC79" s="13">
        <v>0</v>
      </c>
      <c r="AD79" s="78">
        <v>0</v>
      </c>
    </row>
    <row r="80" spans="1:30" ht="12.75">
      <c r="A80" s="62" t="s">
        <v>78</v>
      </c>
      <c r="B80" s="62">
        <v>7663.4</v>
      </c>
      <c r="C80" s="101">
        <v>9886.6</v>
      </c>
      <c r="D80" s="62">
        <v>0</v>
      </c>
      <c r="E80" s="89">
        <v>17550</v>
      </c>
      <c r="F80" s="112">
        <v>10640.4</v>
      </c>
      <c r="G80" s="101">
        <v>11982.3</v>
      </c>
      <c r="H80" s="62">
        <v>0</v>
      </c>
      <c r="I80" s="89">
        <v>22622.7</v>
      </c>
      <c r="J80" s="62">
        <v>0</v>
      </c>
      <c r="K80" s="101">
        <v>0</v>
      </c>
      <c r="L80" s="62">
        <v>0</v>
      </c>
      <c r="M80" s="89">
        <v>0</v>
      </c>
      <c r="N80" s="62">
        <v>5.7</v>
      </c>
      <c r="O80" s="101">
        <v>52.5</v>
      </c>
      <c r="P80" s="62">
        <v>11.7</v>
      </c>
      <c r="Q80" s="89">
        <v>69.9</v>
      </c>
      <c r="R80" s="62" t="s">
        <v>78</v>
      </c>
      <c r="S80" s="13">
        <v>234.5</v>
      </c>
      <c r="T80" s="103">
        <v>270.2</v>
      </c>
      <c r="U80" s="13">
        <v>19.3</v>
      </c>
      <c r="V80" s="13">
        <v>524</v>
      </c>
      <c r="W80" s="13">
        <v>23.1</v>
      </c>
      <c r="X80" s="103">
        <v>51.8</v>
      </c>
      <c r="Y80" s="13">
        <v>0</v>
      </c>
      <c r="Z80" s="13">
        <v>74.9</v>
      </c>
      <c r="AA80" s="13">
        <v>0</v>
      </c>
      <c r="AB80" s="103">
        <v>30.5</v>
      </c>
      <c r="AC80" s="13">
        <v>0</v>
      </c>
      <c r="AD80" s="78">
        <v>30.5</v>
      </c>
    </row>
    <row r="81" spans="1:30" ht="12.75">
      <c r="A81" s="62" t="s">
        <v>79</v>
      </c>
      <c r="B81" s="62">
        <v>39332.76</v>
      </c>
      <c r="C81" s="101">
        <v>9864.3</v>
      </c>
      <c r="D81" s="62">
        <v>0</v>
      </c>
      <c r="E81" s="89">
        <v>49197.06</v>
      </c>
      <c r="F81" s="112">
        <v>0</v>
      </c>
      <c r="G81" s="101">
        <v>0</v>
      </c>
      <c r="H81" s="62">
        <v>0</v>
      </c>
      <c r="I81" s="89">
        <v>0</v>
      </c>
      <c r="J81" s="62">
        <v>0</v>
      </c>
      <c r="K81" s="101">
        <v>0</v>
      </c>
      <c r="L81" s="62">
        <v>0</v>
      </c>
      <c r="M81" s="89">
        <v>0</v>
      </c>
      <c r="N81" s="62">
        <v>0</v>
      </c>
      <c r="O81" s="101">
        <v>0</v>
      </c>
      <c r="P81" s="62">
        <v>0</v>
      </c>
      <c r="Q81" s="89">
        <v>0</v>
      </c>
      <c r="R81" s="62" t="s">
        <v>79</v>
      </c>
      <c r="S81" s="13">
        <v>13605.96</v>
      </c>
      <c r="T81" s="103">
        <v>3899.9</v>
      </c>
      <c r="U81" s="13">
        <v>0</v>
      </c>
      <c r="V81" s="13">
        <v>17505.86</v>
      </c>
      <c r="W81" s="13">
        <v>5138.64</v>
      </c>
      <c r="X81" s="103">
        <v>817.6</v>
      </c>
      <c r="Y81" s="13">
        <v>0</v>
      </c>
      <c r="Z81" s="13">
        <v>5956.24</v>
      </c>
      <c r="AA81" s="13">
        <v>0</v>
      </c>
      <c r="AB81" s="103">
        <v>0</v>
      </c>
      <c r="AC81" s="13">
        <v>0</v>
      </c>
      <c r="AD81" s="78">
        <v>0</v>
      </c>
    </row>
    <row r="82" spans="1:30" ht="12.75">
      <c r="A82" s="62" t="s">
        <v>80</v>
      </c>
      <c r="B82" s="62">
        <v>152.08</v>
      </c>
      <c r="C82" s="101">
        <v>2036.3</v>
      </c>
      <c r="D82" s="62">
        <v>0</v>
      </c>
      <c r="E82" s="89">
        <v>2188.38</v>
      </c>
      <c r="F82" s="112">
        <v>539.13</v>
      </c>
      <c r="G82" s="101">
        <v>6151.7</v>
      </c>
      <c r="H82" s="62">
        <v>214.7</v>
      </c>
      <c r="I82" s="89">
        <v>6905.53</v>
      </c>
      <c r="J82" s="62">
        <v>277.4</v>
      </c>
      <c r="K82" s="101">
        <v>550.7</v>
      </c>
      <c r="L82" s="62">
        <v>1401.5</v>
      </c>
      <c r="M82" s="89">
        <v>2229.6</v>
      </c>
      <c r="N82" s="62">
        <v>445</v>
      </c>
      <c r="O82" s="101">
        <v>19.9</v>
      </c>
      <c r="P82" s="62">
        <v>0</v>
      </c>
      <c r="Q82" s="89">
        <v>464.9</v>
      </c>
      <c r="R82" s="62" t="s">
        <v>80</v>
      </c>
      <c r="S82" s="13">
        <v>27</v>
      </c>
      <c r="T82" s="103">
        <v>0.2</v>
      </c>
      <c r="U82" s="13">
        <v>4.4</v>
      </c>
      <c r="V82" s="13">
        <v>31.6</v>
      </c>
      <c r="W82" s="13">
        <v>60.66</v>
      </c>
      <c r="X82" s="103">
        <v>44.3</v>
      </c>
      <c r="Y82" s="13">
        <v>0</v>
      </c>
      <c r="Z82" s="13">
        <v>104.96</v>
      </c>
      <c r="AA82" s="13">
        <v>0</v>
      </c>
      <c r="AB82" s="103">
        <v>9.8</v>
      </c>
      <c r="AC82" s="13">
        <v>0</v>
      </c>
      <c r="AD82" s="78">
        <v>9.8</v>
      </c>
    </row>
    <row r="83" spans="1:30" ht="12.75">
      <c r="A83" s="62" t="s">
        <v>81</v>
      </c>
      <c r="B83" s="62">
        <v>242.3</v>
      </c>
      <c r="C83" s="101">
        <v>1650.6</v>
      </c>
      <c r="D83" s="62">
        <v>0</v>
      </c>
      <c r="E83" s="89">
        <v>1892.9</v>
      </c>
      <c r="F83" s="112">
        <v>17155.1</v>
      </c>
      <c r="G83" s="101">
        <v>2565.1</v>
      </c>
      <c r="H83" s="62">
        <v>1471</v>
      </c>
      <c r="I83" s="89">
        <v>21191.2</v>
      </c>
      <c r="J83" s="62">
        <v>2939.6</v>
      </c>
      <c r="K83" s="101">
        <v>978.9</v>
      </c>
      <c r="L83" s="62">
        <v>249.9</v>
      </c>
      <c r="M83" s="89">
        <v>4168.4</v>
      </c>
      <c r="N83" s="62">
        <v>0</v>
      </c>
      <c r="O83" s="101">
        <v>0</v>
      </c>
      <c r="P83" s="62">
        <v>0</v>
      </c>
      <c r="Q83" s="89">
        <v>0</v>
      </c>
      <c r="R83" s="62" t="s">
        <v>81</v>
      </c>
      <c r="S83" s="13">
        <v>38.1</v>
      </c>
      <c r="T83" s="103">
        <v>420.7</v>
      </c>
      <c r="U83" s="13">
        <v>8.4</v>
      </c>
      <c r="V83" s="13">
        <v>467.2</v>
      </c>
      <c r="W83" s="13">
        <v>268.2</v>
      </c>
      <c r="X83" s="103">
        <v>1.6</v>
      </c>
      <c r="Y83" s="13">
        <v>78.5</v>
      </c>
      <c r="Z83" s="13">
        <v>348.3</v>
      </c>
      <c r="AA83" s="13">
        <v>0</v>
      </c>
      <c r="AB83" s="103">
        <v>30.5</v>
      </c>
      <c r="AC83" s="13">
        <v>0</v>
      </c>
      <c r="AD83" s="78">
        <v>30.5</v>
      </c>
    </row>
    <row r="84" spans="1:30" ht="12.75">
      <c r="A84" s="62" t="s">
        <v>82</v>
      </c>
      <c r="B84" s="62">
        <v>0</v>
      </c>
      <c r="C84" s="101">
        <v>0</v>
      </c>
      <c r="D84" s="62">
        <v>0</v>
      </c>
      <c r="E84" s="89">
        <v>0</v>
      </c>
      <c r="F84" s="112">
        <v>0</v>
      </c>
      <c r="G84" s="101">
        <v>0</v>
      </c>
      <c r="H84" s="62">
        <v>0</v>
      </c>
      <c r="I84" s="89">
        <v>0</v>
      </c>
      <c r="J84" s="62">
        <v>0</v>
      </c>
      <c r="K84" s="101">
        <v>0</v>
      </c>
      <c r="L84" s="62">
        <v>0</v>
      </c>
      <c r="M84" s="89">
        <v>0</v>
      </c>
      <c r="N84" s="62">
        <v>0</v>
      </c>
      <c r="O84" s="101">
        <v>0</v>
      </c>
      <c r="P84" s="62">
        <v>0</v>
      </c>
      <c r="Q84" s="89">
        <v>0</v>
      </c>
      <c r="R84" s="62" t="s">
        <v>82</v>
      </c>
      <c r="S84" s="13">
        <v>7.135</v>
      </c>
      <c r="T84" s="103">
        <v>0</v>
      </c>
      <c r="U84" s="13">
        <v>0</v>
      </c>
      <c r="V84" s="13">
        <v>7.135</v>
      </c>
      <c r="W84" s="13">
        <v>0</v>
      </c>
      <c r="X84" s="103">
        <v>0</v>
      </c>
      <c r="Y84" s="13">
        <v>0</v>
      </c>
      <c r="Z84" s="13">
        <v>0</v>
      </c>
      <c r="AA84" s="13">
        <v>0</v>
      </c>
      <c r="AB84" s="103">
        <v>0</v>
      </c>
      <c r="AC84" s="13">
        <v>0</v>
      </c>
      <c r="AD84" s="78">
        <v>0</v>
      </c>
    </row>
    <row r="85" spans="1:30" ht="12.75">
      <c r="A85" s="62" t="s">
        <v>83</v>
      </c>
      <c r="B85" s="62">
        <v>16.4</v>
      </c>
      <c r="C85" s="101">
        <v>4.5</v>
      </c>
      <c r="D85" s="62">
        <v>0</v>
      </c>
      <c r="E85" s="89">
        <v>20.9</v>
      </c>
      <c r="F85" s="112">
        <v>2898.6</v>
      </c>
      <c r="G85" s="101">
        <v>582.8</v>
      </c>
      <c r="H85" s="62">
        <v>0</v>
      </c>
      <c r="I85" s="89">
        <v>3481.4</v>
      </c>
      <c r="J85" s="62">
        <v>0</v>
      </c>
      <c r="K85" s="101">
        <v>0</v>
      </c>
      <c r="L85" s="62">
        <v>0</v>
      </c>
      <c r="M85" s="89">
        <v>0</v>
      </c>
      <c r="N85" s="62">
        <v>0</v>
      </c>
      <c r="O85" s="101">
        <v>0</v>
      </c>
      <c r="P85" s="62">
        <v>0</v>
      </c>
      <c r="Q85" s="89">
        <v>0</v>
      </c>
      <c r="R85" s="62" t="s">
        <v>83</v>
      </c>
      <c r="S85" s="13">
        <v>3.7</v>
      </c>
      <c r="T85" s="103">
        <v>0</v>
      </c>
      <c r="U85" s="13">
        <v>0</v>
      </c>
      <c r="V85" s="13">
        <v>3.7</v>
      </c>
      <c r="W85" s="13">
        <v>0</v>
      </c>
      <c r="X85" s="103">
        <v>0</v>
      </c>
      <c r="Y85" s="13">
        <v>0</v>
      </c>
      <c r="Z85" s="13">
        <v>0</v>
      </c>
      <c r="AA85" s="13">
        <v>0</v>
      </c>
      <c r="AB85" s="103">
        <v>0</v>
      </c>
      <c r="AC85" s="13">
        <v>0</v>
      </c>
      <c r="AD85" s="78">
        <v>0</v>
      </c>
    </row>
    <row r="86" spans="1:30" ht="12.75">
      <c r="A86" s="62" t="s">
        <v>84</v>
      </c>
      <c r="B86" s="62">
        <v>1006.1</v>
      </c>
      <c r="C86" s="101">
        <v>210.5</v>
      </c>
      <c r="D86" s="62">
        <v>0</v>
      </c>
      <c r="E86" s="89">
        <v>1216.6</v>
      </c>
      <c r="F86" s="112">
        <v>7071.2</v>
      </c>
      <c r="G86" s="101">
        <v>4691.7</v>
      </c>
      <c r="H86" s="62">
        <v>0</v>
      </c>
      <c r="I86" s="89">
        <v>11762.9</v>
      </c>
      <c r="J86" s="62">
        <v>0</v>
      </c>
      <c r="K86" s="101">
        <v>0</v>
      </c>
      <c r="L86" s="62">
        <v>0</v>
      </c>
      <c r="M86" s="89">
        <v>0</v>
      </c>
      <c r="N86" s="62">
        <v>959.2</v>
      </c>
      <c r="O86" s="101">
        <v>0</v>
      </c>
      <c r="P86" s="62">
        <v>0</v>
      </c>
      <c r="Q86" s="89">
        <v>959.2</v>
      </c>
      <c r="R86" s="62" t="s">
        <v>84</v>
      </c>
      <c r="S86" s="13">
        <v>109.7</v>
      </c>
      <c r="T86" s="103">
        <v>105.8</v>
      </c>
      <c r="U86" s="13">
        <v>7.2</v>
      </c>
      <c r="V86" s="13">
        <v>222.7</v>
      </c>
      <c r="W86" s="13">
        <v>7.4</v>
      </c>
      <c r="X86" s="103">
        <v>34.7</v>
      </c>
      <c r="Y86" s="13">
        <v>10.4</v>
      </c>
      <c r="Z86" s="13">
        <v>52.5</v>
      </c>
      <c r="AA86" s="13">
        <v>0</v>
      </c>
      <c r="AB86" s="103">
        <v>0</v>
      </c>
      <c r="AC86" s="13">
        <v>0</v>
      </c>
      <c r="AD86" s="78">
        <v>0</v>
      </c>
    </row>
    <row r="87" spans="1:30" ht="12.75">
      <c r="A87" s="62" t="s">
        <v>85</v>
      </c>
      <c r="B87" s="62">
        <v>35417.5</v>
      </c>
      <c r="C87" s="101">
        <v>8827.4</v>
      </c>
      <c r="D87" s="62">
        <v>0</v>
      </c>
      <c r="E87" s="89">
        <v>44244.9</v>
      </c>
      <c r="F87" s="112">
        <v>45845.6</v>
      </c>
      <c r="G87" s="101">
        <v>6791.2</v>
      </c>
      <c r="H87" s="62">
        <v>0</v>
      </c>
      <c r="I87" s="89">
        <v>52636.8</v>
      </c>
      <c r="J87" s="62">
        <v>0</v>
      </c>
      <c r="K87" s="101">
        <v>0</v>
      </c>
      <c r="L87" s="62">
        <v>0</v>
      </c>
      <c r="M87" s="89">
        <v>0</v>
      </c>
      <c r="N87" s="62">
        <v>0</v>
      </c>
      <c r="O87" s="101">
        <v>0</v>
      </c>
      <c r="P87" s="62">
        <v>0</v>
      </c>
      <c r="Q87" s="89">
        <v>0</v>
      </c>
      <c r="R87" s="62" t="s">
        <v>85</v>
      </c>
      <c r="S87" s="13">
        <v>475.8</v>
      </c>
      <c r="T87" s="103">
        <v>69.7</v>
      </c>
      <c r="U87" s="13">
        <v>0</v>
      </c>
      <c r="V87" s="13">
        <v>545.5</v>
      </c>
      <c r="W87" s="13">
        <v>26.3</v>
      </c>
      <c r="X87" s="103">
        <v>9</v>
      </c>
      <c r="Y87" s="13">
        <v>0</v>
      </c>
      <c r="Z87" s="13">
        <v>35.3</v>
      </c>
      <c r="AA87" s="13">
        <v>2414.4</v>
      </c>
      <c r="AB87" s="103">
        <v>0</v>
      </c>
      <c r="AC87" s="13">
        <v>0</v>
      </c>
      <c r="AD87" s="78">
        <v>2414.4</v>
      </c>
    </row>
    <row r="88" spans="1:30" ht="12.75">
      <c r="A88" s="62" t="s">
        <v>86</v>
      </c>
      <c r="B88" s="62">
        <v>0</v>
      </c>
      <c r="C88" s="101">
        <v>0</v>
      </c>
      <c r="D88" s="62">
        <v>0</v>
      </c>
      <c r="E88" s="89">
        <v>0</v>
      </c>
      <c r="F88" s="112">
        <v>47.6</v>
      </c>
      <c r="G88" s="101">
        <v>0</v>
      </c>
      <c r="H88" s="62">
        <v>0</v>
      </c>
      <c r="I88" s="89">
        <v>47.6</v>
      </c>
      <c r="J88" s="62">
        <v>0</v>
      </c>
      <c r="K88" s="101">
        <v>0</v>
      </c>
      <c r="L88" s="62">
        <v>0</v>
      </c>
      <c r="M88" s="89">
        <v>0</v>
      </c>
      <c r="N88" s="62">
        <v>0</v>
      </c>
      <c r="O88" s="101">
        <v>0</v>
      </c>
      <c r="P88" s="62">
        <v>0</v>
      </c>
      <c r="Q88" s="89">
        <v>0</v>
      </c>
      <c r="R88" s="62" t="s">
        <v>86</v>
      </c>
      <c r="S88" s="13">
        <v>0</v>
      </c>
      <c r="T88" s="103">
        <v>0</v>
      </c>
      <c r="U88" s="13">
        <v>0</v>
      </c>
      <c r="V88" s="13">
        <v>0</v>
      </c>
      <c r="W88" s="13">
        <v>0</v>
      </c>
      <c r="X88" s="103">
        <v>0</v>
      </c>
      <c r="Y88" s="13">
        <v>0</v>
      </c>
      <c r="Z88" s="13">
        <v>0</v>
      </c>
      <c r="AA88" s="13">
        <v>0</v>
      </c>
      <c r="AB88" s="103">
        <v>0</v>
      </c>
      <c r="AC88" s="13">
        <v>0</v>
      </c>
      <c r="AD88" s="78">
        <v>0</v>
      </c>
    </row>
    <row r="89" spans="1:30" ht="12.75">
      <c r="A89" s="62" t="s">
        <v>87</v>
      </c>
      <c r="B89" s="62">
        <v>0</v>
      </c>
      <c r="C89" s="101">
        <v>0</v>
      </c>
      <c r="D89" s="62">
        <v>0</v>
      </c>
      <c r="E89" s="89">
        <v>0</v>
      </c>
      <c r="F89" s="112">
        <v>4.4</v>
      </c>
      <c r="G89" s="101">
        <v>0</v>
      </c>
      <c r="H89" s="62">
        <v>0</v>
      </c>
      <c r="I89" s="89">
        <v>4.4</v>
      </c>
      <c r="J89" s="62">
        <v>0</v>
      </c>
      <c r="K89" s="101">
        <v>0</v>
      </c>
      <c r="L89" s="62">
        <v>0</v>
      </c>
      <c r="M89" s="89">
        <v>0</v>
      </c>
      <c r="N89" s="62">
        <v>0</v>
      </c>
      <c r="O89" s="101">
        <v>0</v>
      </c>
      <c r="P89" s="62">
        <v>0</v>
      </c>
      <c r="Q89" s="89">
        <v>0</v>
      </c>
      <c r="R89" s="62" t="s">
        <v>87</v>
      </c>
      <c r="S89" s="13">
        <v>6.7</v>
      </c>
      <c r="T89" s="103">
        <v>0</v>
      </c>
      <c r="U89" s="13">
        <v>0</v>
      </c>
      <c r="V89" s="13">
        <v>6.7</v>
      </c>
      <c r="W89" s="13">
        <v>0</v>
      </c>
      <c r="X89" s="103">
        <v>0</v>
      </c>
      <c r="Y89" s="13">
        <v>0</v>
      </c>
      <c r="Z89" s="13">
        <v>0</v>
      </c>
      <c r="AA89" s="13">
        <v>0</v>
      </c>
      <c r="AB89" s="103">
        <v>0</v>
      </c>
      <c r="AC89" s="13">
        <v>0</v>
      </c>
      <c r="AD89" s="78">
        <v>0</v>
      </c>
    </row>
    <row r="90" spans="1:30" ht="12.75">
      <c r="A90" s="62" t="s">
        <v>88</v>
      </c>
      <c r="B90" s="62">
        <v>22488.576</v>
      </c>
      <c r="C90" s="101">
        <v>11433.588</v>
      </c>
      <c r="D90" s="62">
        <v>422.1</v>
      </c>
      <c r="E90" s="89">
        <v>34344.263999999996</v>
      </c>
      <c r="F90" s="112">
        <v>6113.9</v>
      </c>
      <c r="G90" s="101">
        <v>1497.694</v>
      </c>
      <c r="H90" s="62">
        <v>0</v>
      </c>
      <c r="I90" s="89">
        <v>7611.593999999999</v>
      </c>
      <c r="J90" s="62">
        <v>113.4</v>
      </c>
      <c r="K90" s="101">
        <v>0</v>
      </c>
      <c r="L90" s="62">
        <v>0</v>
      </c>
      <c r="M90" s="89">
        <v>113.4</v>
      </c>
      <c r="N90" s="62">
        <v>38.7</v>
      </c>
      <c r="O90" s="101">
        <v>0</v>
      </c>
      <c r="P90" s="62">
        <v>0</v>
      </c>
      <c r="Q90" s="89">
        <v>38.7</v>
      </c>
      <c r="R90" s="62" t="s">
        <v>88</v>
      </c>
      <c r="S90" s="13">
        <v>3754.455</v>
      </c>
      <c r="T90" s="103">
        <v>1218.587</v>
      </c>
      <c r="U90" s="13">
        <v>0</v>
      </c>
      <c r="V90" s="13">
        <v>4973.042</v>
      </c>
      <c r="W90" s="13">
        <v>257.4</v>
      </c>
      <c r="X90" s="103">
        <v>107.028</v>
      </c>
      <c r="Y90" s="13">
        <v>0</v>
      </c>
      <c r="Z90" s="13">
        <v>364.42799999999994</v>
      </c>
      <c r="AA90" s="13">
        <v>0</v>
      </c>
      <c r="AB90" s="103">
        <v>0</v>
      </c>
      <c r="AC90" s="13">
        <v>0</v>
      </c>
      <c r="AD90" s="78">
        <v>0</v>
      </c>
    </row>
    <row r="91" spans="1:30" ht="12.75">
      <c r="A91" s="62" t="s">
        <v>89</v>
      </c>
      <c r="B91" s="62">
        <v>0</v>
      </c>
      <c r="C91" s="101">
        <v>0</v>
      </c>
      <c r="D91" s="62">
        <v>0</v>
      </c>
      <c r="E91" s="89">
        <v>0</v>
      </c>
      <c r="F91" s="112">
        <v>0</v>
      </c>
      <c r="G91" s="101">
        <v>0</v>
      </c>
      <c r="H91" s="62">
        <v>0</v>
      </c>
      <c r="I91" s="89">
        <v>0</v>
      </c>
      <c r="J91" s="62">
        <v>0</v>
      </c>
      <c r="K91" s="101">
        <v>0</v>
      </c>
      <c r="L91" s="62">
        <v>0</v>
      </c>
      <c r="M91" s="89">
        <v>0</v>
      </c>
      <c r="N91" s="62">
        <v>0</v>
      </c>
      <c r="O91" s="101">
        <v>0</v>
      </c>
      <c r="P91" s="62">
        <v>0</v>
      </c>
      <c r="Q91" s="89">
        <v>0</v>
      </c>
      <c r="R91" s="62" t="s">
        <v>89</v>
      </c>
      <c r="S91" s="13">
        <v>0</v>
      </c>
      <c r="T91" s="103">
        <v>0</v>
      </c>
      <c r="U91" s="13">
        <v>0</v>
      </c>
      <c r="V91" s="13">
        <v>0</v>
      </c>
      <c r="W91" s="13">
        <v>0</v>
      </c>
      <c r="X91" s="103">
        <v>0</v>
      </c>
      <c r="Y91" s="13">
        <v>0</v>
      </c>
      <c r="Z91" s="13">
        <v>0</v>
      </c>
      <c r="AA91" s="13">
        <v>0</v>
      </c>
      <c r="AB91" s="103">
        <v>0</v>
      </c>
      <c r="AC91" s="13">
        <v>0</v>
      </c>
      <c r="AD91" s="78">
        <v>0</v>
      </c>
    </row>
    <row r="92" spans="1:30" ht="12.75">
      <c r="A92" s="62" t="s">
        <v>90</v>
      </c>
      <c r="B92" s="62">
        <v>0</v>
      </c>
      <c r="C92" s="101">
        <v>3934.5</v>
      </c>
      <c r="D92" s="62">
        <v>0</v>
      </c>
      <c r="E92" s="89">
        <v>3934.5</v>
      </c>
      <c r="F92" s="112">
        <v>154.7</v>
      </c>
      <c r="G92" s="101">
        <v>61.2</v>
      </c>
      <c r="H92" s="62">
        <v>0</v>
      </c>
      <c r="I92" s="89">
        <v>215.9</v>
      </c>
      <c r="J92" s="62">
        <v>0</v>
      </c>
      <c r="K92" s="101">
        <v>0</v>
      </c>
      <c r="L92" s="62">
        <v>0</v>
      </c>
      <c r="M92" s="89">
        <v>0</v>
      </c>
      <c r="N92" s="62">
        <v>0</v>
      </c>
      <c r="O92" s="101">
        <v>0</v>
      </c>
      <c r="P92" s="62">
        <v>0</v>
      </c>
      <c r="Q92" s="89">
        <v>0</v>
      </c>
      <c r="R92" s="62" t="s">
        <v>90</v>
      </c>
      <c r="S92" s="13">
        <v>256.9</v>
      </c>
      <c r="T92" s="103">
        <v>589.43</v>
      </c>
      <c r="U92" s="13">
        <v>0</v>
      </c>
      <c r="V92" s="13">
        <v>846.33</v>
      </c>
      <c r="W92" s="13">
        <v>39.5</v>
      </c>
      <c r="X92" s="103">
        <v>54.8</v>
      </c>
      <c r="Y92" s="13">
        <v>53.2</v>
      </c>
      <c r="Z92" s="13">
        <v>147.5</v>
      </c>
      <c r="AA92" s="13">
        <v>0</v>
      </c>
      <c r="AB92" s="103">
        <v>0</v>
      </c>
      <c r="AC92" s="13">
        <v>0</v>
      </c>
      <c r="AD92" s="78">
        <v>0</v>
      </c>
    </row>
    <row r="93" spans="1:30" ht="12.75">
      <c r="A93" s="62" t="s">
        <v>91</v>
      </c>
      <c r="B93">
        <v>0</v>
      </c>
      <c r="C93" s="102">
        <v>0</v>
      </c>
      <c r="D93">
        <v>0</v>
      </c>
      <c r="E93" s="90">
        <v>0</v>
      </c>
      <c r="F93" s="113">
        <v>0</v>
      </c>
      <c r="G93" s="102">
        <v>0</v>
      </c>
      <c r="H93">
        <v>0</v>
      </c>
      <c r="I93" s="90">
        <v>0</v>
      </c>
      <c r="J93">
        <v>0</v>
      </c>
      <c r="K93" s="102">
        <v>0</v>
      </c>
      <c r="L93">
        <v>0</v>
      </c>
      <c r="M93" s="90">
        <v>0</v>
      </c>
      <c r="N93">
        <v>0</v>
      </c>
      <c r="O93" s="102">
        <v>0</v>
      </c>
      <c r="P93">
        <v>0</v>
      </c>
      <c r="Q93" s="90">
        <v>0</v>
      </c>
      <c r="R93" s="62" t="s">
        <v>91</v>
      </c>
      <c r="S93" s="13">
        <v>0</v>
      </c>
      <c r="T93" s="103">
        <v>0</v>
      </c>
      <c r="U93" s="13">
        <v>0</v>
      </c>
      <c r="V93" s="13">
        <v>0</v>
      </c>
      <c r="W93" s="13">
        <v>0</v>
      </c>
      <c r="X93" s="103">
        <v>0</v>
      </c>
      <c r="Y93" s="13">
        <v>0</v>
      </c>
      <c r="Z93" s="13">
        <v>0</v>
      </c>
      <c r="AA93" s="13">
        <v>0</v>
      </c>
      <c r="AB93" s="103">
        <v>0</v>
      </c>
      <c r="AC93" s="13">
        <v>0</v>
      </c>
      <c r="AD93" s="78">
        <v>0</v>
      </c>
    </row>
    <row r="94" spans="1:30" ht="12.75">
      <c r="A94" s="62" t="s">
        <v>92</v>
      </c>
      <c r="B94">
        <v>0</v>
      </c>
      <c r="C94" s="102">
        <v>0</v>
      </c>
      <c r="D94">
        <v>0</v>
      </c>
      <c r="E94" s="90">
        <v>0</v>
      </c>
      <c r="F94" s="113">
        <v>0</v>
      </c>
      <c r="G94" s="102">
        <v>0</v>
      </c>
      <c r="H94">
        <v>0</v>
      </c>
      <c r="I94" s="90">
        <v>0</v>
      </c>
      <c r="J94">
        <v>0</v>
      </c>
      <c r="K94" s="102">
        <v>0</v>
      </c>
      <c r="L94">
        <v>0</v>
      </c>
      <c r="M94" s="90">
        <v>0</v>
      </c>
      <c r="N94">
        <v>0</v>
      </c>
      <c r="O94" s="102">
        <v>0</v>
      </c>
      <c r="P94">
        <v>0</v>
      </c>
      <c r="Q94" s="90">
        <v>0</v>
      </c>
      <c r="R94" s="62" t="s">
        <v>92</v>
      </c>
      <c r="S94" s="13">
        <v>0</v>
      </c>
      <c r="T94" s="103">
        <v>0</v>
      </c>
      <c r="U94" s="13">
        <v>0</v>
      </c>
      <c r="V94" s="13">
        <v>0</v>
      </c>
      <c r="W94" s="13">
        <v>0</v>
      </c>
      <c r="X94" s="103">
        <v>0</v>
      </c>
      <c r="Y94" s="13">
        <v>0</v>
      </c>
      <c r="Z94" s="13">
        <v>0</v>
      </c>
      <c r="AA94" s="13">
        <v>0</v>
      </c>
      <c r="AB94" s="103">
        <v>0</v>
      </c>
      <c r="AC94" s="13">
        <v>0</v>
      </c>
      <c r="AD94" s="78">
        <v>0</v>
      </c>
    </row>
    <row r="95" spans="1:30" ht="12.75">
      <c r="A95" s="62" t="s">
        <v>93</v>
      </c>
      <c r="B95">
        <v>0</v>
      </c>
      <c r="C95" s="102">
        <v>0</v>
      </c>
      <c r="D95">
        <v>0</v>
      </c>
      <c r="E95" s="90">
        <v>0</v>
      </c>
      <c r="F95" s="113">
        <v>0</v>
      </c>
      <c r="G95" s="102">
        <v>0</v>
      </c>
      <c r="H95">
        <v>0</v>
      </c>
      <c r="I95" s="90">
        <v>0</v>
      </c>
      <c r="J95">
        <v>0</v>
      </c>
      <c r="K95" s="102">
        <v>0</v>
      </c>
      <c r="L95">
        <v>0</v>
      </c>
      <c r="M95" s="90">
        <v>0</v>
      </c>
      <c r="N95">
        <v>0</v>
      </c>
      <c r="O95" s="102">
        <v>0</v>
      </c>
      <c r="P95">
        <v>0</v>
      </c>
      <c r="Q95" s="90">
        <v>0</v>
      </c>
      <c r="R95" s="62" t="s">
        <v>93</v>
      </c>
      <c r="S95" s="13">
        <v>0</v>
      </c>
      <c r="T95" s="103">
        <v>0</v>
      </c>
      <c r="U95" s="13">
        <v>0</v>
      </c>
      <c r="V95" s="13">
        <v>0</v>
      </c>
      <c r="W95" s="13">
        <v>0</v>
      </c>
      <c r="X95" s="103">
        <v>0</v>
      </c>
      <c r="Y95" s="13">
        <v>0</v>
      </c>
      <c r="Z95" s="13">
        <v>0</v>
      </c>
      <c r="AA95" s="13">
        <v>0</v>
      </c>
      <c r="AB95" s="103">
        <v>0</v>
      </c>
      <c r="AC95" s="13">
        <v>0</v>
      </c>
      <c r="AD95" s="78">
        <v>0</v>
      </c>
    </row>
    <row r="96" spans="1:30" ht="12.75">
      <c r="A96" s="62" t="s">
        <v>94</v>
      </c>
      <c r="B96" s="62">
        <v>3764.8</v>
      </c>
      <c r="C96" s="101">
        <v>696.4</v>
      </c>
      <c r="D96" s="62">
        <v>0</v>
      </c>
      <c r="E96" s="89">
        <v>4461.2</v>
      </c>
      <c r="F96" s="112">
        <v>0</v>
      </c>
      <c r="G96" s="101">
        <v>0</v>
      </c>
      <c r="H96" s="62">
        <v>0</v>
      </c>
      <c r="I96" s="89">
        <v>0</v>
      </c>
      <c r="J96" s="62">
        <v>0</v>
      </c>
      <c r="K96" s="101">
        <v>0</v>
      </c>
      <c r="L96" s="62">
        <v>0</v>
      </c>
      <c r="M96" s="89">
        <v>0</v>
      </c>
      <c r="N96" s="62">
        <v>0</v>
      </c>
      <c r="O96" s="101">
        <v>35</v>
      </c>
      <c r="P96" s="62">
        <v>0</v>
      </c>
      <c r="Q96" s="89">
        <v>35</v>
      </c>
      <c r="R96" s="62" t="s">
        <v>94</v>
      </c>
      <c r="S96" s="13">
        <v>351</v>
      </c>
      <c r="T96" s="103">
        <v>20</v>
      </c>
      <c r="U96" s="13">
        <v>0</v>
      </c>
      <c r="V96" s="13">
        <v>371</v>
      </c>
      <c r="W96" s="13">
        <v>1120.5</v>
      </c>
      <c r="X96" s="103">
        <v>102</v>
      </c>
      <c r="Y96" s="13">
        <v>0</v>
      </c>
      <c r="Z96" s="13">
        <v>1222.5</v>
      </c>
      <c r="AA96" s="13">
        <v>0</v>
      </c>
      <c r="AB96" s="103">
        <v>0</v>
      </c>
      <c r="AC96" s="13">
        <v>0</v>
      </c>
      <c r="AD96" s="78">
        <v>0</v>
      </c>
    </row>
    <row r="97" spans="1:30" s="57" customFormat="1" ht="13.5" customHeight="1">
      <c r="A97" s="62" t="s">
        <v>95</v>
      </c>
      <c r="B97">
        <v>0</v>
      </c>
      <c r="C97" s="102">
        <v>0</v>
      </c>
      <c r="D97">
        <v>0</v>
      </c>
      <c r="E97" s="90">
        <v>0</v>
      </c>
      <c r="F97" s="113">
        <v>0</v>
      </c>
      <c r="G97" s="102">
        <v>0</v>
      </c>
      <c r="H97">
        <v>0</v>
      </c>
      <c r="I97" s="90">
        <v>0</v>
      </c>
      <c r="J97">
        <v>0</v>
      </c>
      <c r="K97" s="102">
        <v>0</v>
      </c>
      <c r="L97">
        <v>0</v>
      </c>
      <c r="M97" s="90">
        <v>0</v>
      </c>
      <c r="N97">
        <v>0</v>
      </c>
      <c r="O97" s="102">
        <v>0</v>
      </c>
      <c r="P97">
        <v>0</v>
      </c>
      <c r="Q97" s="90">
        <v>0</v>
      </c>
      <c r="R97" s="62" t="s">
        <v>95</v>
      </c>
      <c r="S97" s="13">
        <v>0</v>
      </c>
      <c r="T97" s="103">
        <v>0</v>
      </c>
      <c r="U97" s="13">
        <v>0</v>
      </c>
      <c r="V97" s="13">
        <v>0</v>
      </c>
      <c r="W97" s="13">
        <v>0</v>
      </c>
      <c r="X97" s="103">
        <v>0</v>
      </c>
      <c r="Y97" s="13">
        <v>0</v>
      </c>
      <c r="Z97" s="13">
        <v>0</v>
      </c>
      <c r="AA97" s="13">
        <v>0</v>
      </c>
      <c r="AB97" s="103">
        <v>0</v>
      </c>
      <c r="AC97" s="13">
        <v>0</v>
      </c>
      <c r="AD97" s="78">
        <v>0</v>
      </c>
    </row>
    <row r="98" spans="1:30" s="57" customFormat="1" ht="13.5" customHeight="1">
      <c r="A98" s="62"/>
      <c r="B98" s="62">
        <v>0</v>
      </c>
      <c r="C98" s="101">
        <v>0</v>
      </c>
      <c r="D98" s="62">
        <v>0</v>
      </c>
      <c r="E98" s="89">
        <v>0</v>
      </c>
      <c r="F98" s="112">
        <v>0</v>
      </c>
      <c r="G98" s="101">
        <v>0</v>
      </c>
      <c r="H98" s="62">
        <v>0</v>
      </c>
      <c r="I98" s="89">
        <v>0</v>
      </c>
      <c r="J98" s="62">
        <v>0</v>
      </c>
      <c r="K98" s="101">
        <v>0</v>
      </c>
      <c r="L98" s="62">
        <v>0</v>
      </c>
      <c r="M98" s="89">
        <v>0</v>
      </c>
      <c r="N98" s="62">
        <v>0</v>
      </c>
      <c r="O98" s="101">
        <v>0</v>
      </c>
      <c r="P98" s="62">
        <v>0</v>
      </c>
      <c r="Q98" s="89">
        <v>0</v>
      </c>
      <c r="R98" s="62"/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>
        <v>0</v>
      </c>
      <c r="C99" s="103">
        <v>0</v>
      </c>
      <c r="D99" s="13">
        <v>0</v>
      </c>
      <c r="E99" s="91">
        <v>0</v>
      </c>
      <c r="F99" s="78">
        <v>0</v>
      </c>
      <c r="G99" s="107">
        <v>0</v>
      </c>
      <c r="H99" s="78">
        <v>0</v>
      </c>
      <c r="I99" s="91">
        <v>0</v>
      </c>
      <c r="J99" s="13">
        <v>0</v>
      </c>
      <c r="K99" s="107">
        <v>0</v>
      </c>
      <c r="L99" s="78">
        <v>0</v>
      </c>
      <c r="M99" s="91">
        <v>0</v>
      </c>
      <c r="N99" s="13">
        <v>0</v>
      </c>
      <c r="O99" s="107">
        <v>0</v>
      </c>
      <c r="P99" s="78">
        <v>0</v>
      </c>
      <c r="Q99" s="91">
        <v>0</v>
      </c>
      <c r="R99" s="62"/>
      <c r="S99" s="13">
        <f>SUM(S2:S98)</f>
        <v>90029.06700000001</v>
      </c>
      <c r="T99" s="103">
        <f aca="true" t="shared" si="0" ref="T99:AD99">SUM(T2:T98)</f>
        <v>38909.93799999999</v>
      </c>
      <c r="U99" s="13">
        <f t="shared" si="0"/>
        <v>8283.158999999996</v>
      </c>
      <c r="V99" s="13">
        <f t="shared" si="0"/>
        <v>137222.16399999993</v>
      </c>
      <c r="W99" s="13">
        <f t="shared" si="0"/>
        <v>83846.57900000001</v>
      </c>
      <c r="X99" s="103">
        <f t="shared" si="0"/>
        <v>20373.715999999993</v>
      </c>
      <c r="Y99" s="13">
        <f t="shared" si="0"/>
        <v>2049.644</v>
      </c>
      <c r="Z99" s="13">
        <f t="shared" si="0"/>
        <v>106269.93900000001</v>
      </c>
      <c r="AA99" s="13">
        <f t="shared" si="0"/>
        <v>3733.4</v>
      </c>
      <c r="AB99" s="103">
        <f t="shared" si="0"/>
        <v>125.6</v>
      </c>
      <c r="AC99" s="13">
        <f t="shared" si="0"/>
        <v>4.6</v>
      </c>
      <c r="AD99" s="78">
        <f t="shared" si="0"/>
        <v>3863.6</v>
      </c>
    </row>
    <row r="100" spans="1:30" ht="12.75">
      <c r="A100" s="15" t="s">
        <v>248</v>
      </c>
      <c r="B100" s="76">
        <f aca="true" t="shared" si="1" ref="B100:Q100">SUM(B2:B98)</f>
        <v>668884.8440000002</v>
      </c>
      <c r="C100" s="104">
        <f t="shared" si="1"/>
        <v>262247.154</v>
      </c>
      <c r="D100" s="76">
        <f t="shared" si="1"/>
        <v>127718.23499999999</v>
      </c>
      <c r="E100" s="92">
        <f t="shared" si="1"/>
        <v>1058850.233</v>
      </c>
      <c r="F100" s="79">
        <f t="shared" si="1"/>
        <v>282873.818</v>
      </c>
      <c r="G100" s="108">
        <f t="shared" si="1"/>
        <v>125176.009</v>
      </c>
      <c r="H100" s="79">
        <f t="shared" si="1"/>
        <v>83438.72</v>
      </c>
      <c r="I100" s="92">
        <f t="shared" si="1"/>
        <v>491488.5470000001</v>
      </c>
      <c r="J100" s="76">
        <f t="shared" si="1"/>
        <v>30133.837000000007</v>
      </c>
      <c r="K100" s="108">
        <f t="shared" si="1"/>
        <v>15143.472000000002</v>
      </c>
      <c r="L100" s="79">
        <f t="shared" si="1"/>
        <v>9039.813</v>
      </c>
      <c r="M100" s="92">
        <f t="shared" si="1"/>
        <v>54317.12200000001</v>
      </c>
      <c r="N100" s="76">
        <f t="shared" si="1"/>
        <v>3718.486</v>
      </c>
      <c r="O100" s="108">
        <f t="shared" si="1"/>
        <v>710.5300000000001</v>
      </c>
      <c r="P100" s="79">
        <f t="shared" si="1"/>
        <v>869.45</v>
      </c>
      <c r="Q100" s="92">
        <f t="shared" si="1"/>
        <v>5298.465999999999</v>
      </c>
      <c r="R100" s="2">
        <v>99</v>
      </c>
      <c r="S100" s="16">
        <f>SUM(S97)</f>
        <v>0</v>
      </c>
      <c r="T100" s="111">
        <f aca="true" t="shared" si="2" ref="T100:AD100">SUM(T97)</f>
        <v>0</v>
      </c>
      <c r="U100" s="16">
        <f t="shared" si="2"/>
        <v>0</v>
      </c>
      <c r="V100" s="16">
        <f t="shared" si="2"/>
        <v>0</v>
      </c>
      <c r="W100" s="16">
        <f t="shared" si="2"/>
        <v>0</v>
      </c>
      <c r="X100" s="111">
        <f t="shared" si="2"/>
        <v>0</v>
      </c>
      <c r="Y100" s="16">
        <f t="shared" si="2"/>
        <v>0</v>
      </c>
      <c r="Z100" s="16">
        <f t="shared" si="2"/>
        <v>0</v>
      </c>
      <c r="AA100" s="16">
        <f t="shared" si="2"/>
        <v>0</v>
      </c>
      <c r="AB100" s="111">
        <f t="shared" si="2"/>
        <v>0</v>
      </c>
      <c r="AC100" s="16">
        <f t="shared" si="2"/>
        <v>0</v>
      </c>
      <c r="AD100" s="165">
        <f t="shared" si="2"/>
        <v>0</v>
      </c>
    </row>
    <row r="101" spans="1:30" s="58" customFormat="1" ht="12">
      <c r="A101" s="17"/>
      <c r="B101" s="18">
        <f aca="true" t="shared" si="3" ref="B101:Q101">SUM(B97:B98)</f>
        <v>0</v>
      </c>
      <c r="C101" s="66">
        <f t="shared" si="3"/>
        <v>0</v>
      </c>
      <c r="D101" s="18">
        <f t="shared" si="3"/>
        <v>0</v>
      </c>
      <c r="E101" s="93">
        <f t="shared" si="3"/>
        <v>0</v>
      </c>
      <c r="F101" s="74">
        <f t="shared" si="3"/>
        <v>0</v>
      </c>
      <c r="G101" s="66">
        <f t="shared" si="3"/>
        <v>0</v>
      </c>
      <c r="H101" s="18">
        <f t="shared" si="3"/>
        <v>0</v>
      </c>
      <c r="I101" s="93">
        <f t="shared" si="3"/>
        <v>0</v>
      </c>
      <c r="J101" s="18">
        <f t="shared" si="3"/>
        <v>0</v>
      </c>
      <c r="K101" s="66">
        <f t="shared" si="3"/>
        <v>0</v>
      </c>
      <c r="L101" s="18">
        <f t="shared" si="3"/>
        <v>0</v>
      </c>
      <c r="M101" s="93">
        <f t="shared" si="3"/>
        <v>0</v>
      </c>
      <c r="N101" s="18">
        <f t="shared" si="3"/>
        <v>0</v>
      </c>
      <c r="O101" s="66">
        <f t="shared" si="3"/>
        <v>0</v>
      </c>
      <c r="P101" s="18">
        <f t="shared" si="3"/>
        <v>0</v>
      </c>
      <c r="Q101" s="93">
        <f t="shared" si="3"/>
        <v>0</v>
      </c>
      <c r="R101" s="19"/>
      <c r="S101" s="18">
        <f>SUM(S97:S98)</f>
        <v>0</v>
      </c>
      <c r="T101" s="66">
        <f aca="true" t="shared" si="4" ref="T101:AD101">SUM(T97:T98)</f>
        <v>0</v>
      </c>
      <c r="U101" s="18">
        <f t="shared" si="4"/>
        <v>0</v>
      </c>
      <c r="V101" s="18">
        <f t="shared" si="4"/>
        <v>0</v>
      </c>
      <c r="W101" s="18">
        <f t="shared" si="4"/>
        <v>0</v>
      </c>
      <c r="X101" s="66">
        <f t="shared" si="4"/>
        <v>0</v>
      </c>
      <c r="Y101" s="18">
        <f t="shared" si="4"/>
        <v>0</v>
      </c>
      <c r="Z101" s="18">
        <f t="shared" si="4"/>
        <v>0</v>
      </c>
      <c r="AA101" s="18">
        <f t="shared" si="4"/>
        <v>0</v>
      </c>
      <c r="AB101" s="66">
        <f t="shared" si="4"/>
        <v>0</v>
      </c>
      <c r="AC101" s="18">
        <f t="shared" si="4"/>
        <v>0</v>
      </c>
      <c r="AD101" s="74">
        <f t="shared" si="4"/>
        <v>0</v>
      </c>
    </row>
    <row r="102" spans="1:30" ht="27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</row>
    <row r="103" spans="1:30" ht="28.5" customHeight="1">
      <c r="A103" s="193" t="s">
        <v>260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200" t="s">
        <v>261</v>
      </c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1:30" s="204" customFormat="1" ht="28.5" customHeight="1">
      <c r="A104" s="201" t="str">
        <f>'collecte-coop-negoce-aut.'!$A$104</f>
        <v>situation provisoire au 31 mars  (arrêtée à 23/03/2012)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3" t="str">
        <f>'collecte-coop-negoce-aut.'!R104</f>
        <v>situation provisoire au 31 mars  (arrêtée à 23/03/2012)</v>
      </c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</row>
    <row r="105" spans="1:30" s="59" customFormat="1" ht="35.25" customHeight="1">
      <c r="A105" s="199" t="str">
        <f>'collecte-coop-negoce-aut.'!$A$105</f>
        <v>Les chiffres sont issus des collectes des campagnes  2010/11. L'étude est réalisée à partir du département d'exploitation du silo et les graines sont d'origine française.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 t="str">
        <f>'collecte-coop-negoce-aut.'!R105</f>
        <v>Les chiffres sont issus des collectes des campagnes  2010/11. L'étude est réalisée à partir du département d'exploitation du silo et les graines sont d'origine française.</v>
      </c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4" t="s">
        <v>106</v>
      </c>
      <c r="B110" s="49">
        <v>0</v>
      </c>
      <c r="C110" s="49">
        <v>0</v>
      </c>
      <c r="D110" s="49">
        <f aca="true" t="shared" si="5" ref="D110:Q110">D76</f>
        <v>0</v>
      </c>
      <c r="E110" s="141">
        <f t="shared" si="5"/>
        <v>0</v>
      </c>
      <c r="F110" s="148">
        <v>0</v>
      </c>
      <c r="G110" s="49">
        <v>0</v>
      </c>
      <c r="H110" s="49">
        <f t="shared" si="5"/>
        <v>0</v>
      </c>
      <c r="I110" s="49">
        <f t="shared" si="5"/>
        <v>0</v>
      </c>
      <c r="J110" s="148">
        <v>0</v>
      </c>
      <c r="K110" s="49">
        <v>0</v>
      </c>
      <c r="L110" s="49">
        <f t="shared" si="5"/>
        <v>0</v>
      </c>
      <c r="M110" s="141">
        <f t="shared" si="5"/>
        <v>0</v>
      </c>
      <c r="N110" s="49">
        <v>0</v>
      </c>
      <c r="O110" s="49">
        <f t="shared" si="5"/>
        <v>0</v>
      </c>
      <c r="P110" s="49">
        <f t="shared" si="5"/>
        <v>0</v>
      </c>
      <c r="Q110" s="49">
        <f t="shared" si="5"/>
        <v>0</v>
      </c>
      <c r="R110" s="124" t="s">
        <v>106</v>
      </c>
      <c r="S110" s="49">
        <v>0</v>
      </c>
      <c r="T110" s="49">
        <v>0</v>
      </c>
      <c r="U110" s="49">
        <v>0</v>
      </c>
      <c r="V110" s="141">
        <v>0</v>
      </c>
      <c r="W110" s="148">
        <v>0</v>
      </c>
      <c r="X110" s="49">
        <v>0</v>
      </c>
      <c r="Y110" s="49">
        <v>0</v>
      </c>
      <c r="Z110" s="49">
        <v>0</v>
      </c>
      <c r="AA110" s="148">
        <f>AA76</f>
        <v>0</v>
      </c>
      <c r="AB110" s="49">
        <f>AB76</f>
        <v>0</v>
      </c>
      <c r="AC110" s="49">
        <f>AC76</f>
        <v>0</v>
      </c>
      <c r="AD110" s="49">
        <f>AD76</f>
        <v>0</v>
      </c>
    </row>
    <row r="111" spans="1:30" s="27" customFormat="1" ht="12.75">
      <c r="A111" s="124" t="s">
        <v>107</v>
      </c>
      <c r="B111" s="11">
        <f>$B$78+$B$76</f>
        <v>17896.8</v>
      </c>
      <c r="C111" s="11">
        <f>$C$78+$C$76</f>
        <v>4022.3</v>
      </c>
      <c r="D111" s="11">
        <f>$D$78+$D$76</f>
        <v>0</v>
      </c>
      <c r="E111" s="142">
        <f>$E$78+$E$76</f>
        <v>21919.1</v>
      </c>
      <c r="F111" s="149">
        <f>$F$78+$F$76</f>
        <v>1474.375</v>
      </c>
      <c r="G111" s="11">
        <f>$G$78+$G$76</f>
        <v>0.2</v>
      </c>
      <c r="H111" s="11">
        <f>$H$78+$H$76</f>
        <v>0</v>
      </c>
      <c r="I111" s="11">
        <f>$I$78+$I$76</f>
        <v>1474.575</v>
      </c>
      <c r="J111" s="149">
        <f>$J$78+$J$76</f>
        <v>0</v>
      </c>
      <c r="K111" s="11">
        <f>$K$78+$K$76</f>
        <v>0</v>
      </c>
      <c r="L111" s="11">
        <f>$L$78+$L$76</f>
        <v>0</v>
      </c>
      <c r="M111" s="142">
        <f>$M$78+$M$76</f>
        <v>0</v>
      </c>
      <c r="N111" s="11">
        <f>$N$78+$N$76</f>
        <v>0</v>
      </c>
      <c r="O111" s="11">
        <f>$O$78+$O$76</f>
        <v>0</v>
      </c>
      <c r="P111" s="11">
        <f>$P$78+$P$76</f>
        <v>0</v>
      </c>
      <c r="Q111" s="11">
        <f>$Q$78+$Q$76</f>
        <v>0</v>
      </c>
      <c r="R111" s="124" t="s">
        <v>107</v>
      </c>
      <c r="S111" s="11">
        <f>$S$78+$S$76</f>
        <v>5017.576999999999</v>
      </c>
      <c r="T111" s="11">
        <f>$T$78+$T$76</f>
        <v>5190</v>
      </c>
      <c r="U111" s="11">
        <f>$U$78+$U$76</f>
        <v>742.3</v>
      </c>
      <c r="V111" s="142">
        <f>$V$78+$V$76</f>
        <v>10949.876999999999</v>
      </c>
      <c r="W111" s="149">
        <f>$W$78+$W$76</f>
        <v>22062.200000000004</v>
      </c>
      <c r="X111" s="11">
        <f>$X$78+$X$76</f>
        <v>4169.4</v>
      </c>
      <c r="Y111" s="11">
        <f>$Y$78+$Y$76</f>
        <v>257</v>
      </c>
      <c r="Z111" s="11">
        <f>$Z$78+$Z$76</f>
        <v>26488.600000000006</v>
      </c>
      <c r="AA111" s="149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4" t="s">
        <v>108</v>
      </c>
      <c r="B112" s="11">
        <f>$B$79</f>
        <v>2377.2</v>
      </c>
      <c r="C112" s="11">
        <f>$C$79</f>
        <v>209.1</v>
      </c>
      <c r="D112" s="11">
        <f>$D$79</f>
        <v>65.8</v>
      </c>
      <c r="E112" s="142">
        <f>$E$79</f>
        <v>2652.1</v>
      </c>
      <c r="F112" s="149">
        <f>$F$79</f>
        <v>128.5</v>
      </c>
      <c r="G112" s="11">
        <f>$G$79</f>
        <v>0</v>
      </c>
      <c r="H112" s="11">
        <f>$H$79</f>
        <v>0</v>
      </c>
      <c r="I112" s="11">
        <f>$I$79</f>
        <v>128.5</v>
      </c>
      <c r="J112" s="149">
        <f>$J$79</f>
        <v>0</v>
      </c>
      <c r="K112" s="11">
        <f>$K$79</f>
        <v>0</v>
      </c>
      <c r="L112" s="11">
        <f>$L$79</f>
        <v>0</v>
      </c>
      <c r="M112" s="142">
        <f>$M$79</f>
        <v>0</v>
      </c>
      <c r="N112" s="11">
        <f>$N$79</f>
        <v>0</v>
      </c>
      <c r="O112" s="11">
        <f>$O$79</f>
        <v>0</v>
      </c>
      <c r="P112" s="11">
        <f>$P$79</f>
        <v>0</v>
      </c>
      <c r="Q112" s="11">
        <f>$Q$79</f>
        <v>0</v>
      </c>
      <c r="R112" s="124" t="s">
        <v>108</v>
      </c>
      <c r="S112" s="11">
        <f>$S$79</f>
        <v>1104.8000000000002</v>
      </c>
      <c r="T112" s="11">
        <f>$T$79</f>
        <v>392.9</v>
      </c>
      <c r="U112" s="11">
        <f>$U$79</f>
        <v>0</v>
      </c>
      <c r="V112" s="142">
        <f>$V$79</f>
        <v>1497.7</v>
      </c>
      <c r="W112" s="149">
        <f>$W$79</f>
        <v>2705.6000000000004</v>
      </c>
      <c r="X112" s="11">
        <f>$X$79</f>
        <v>63.5</v>
      </c>
      <c r="Y112" s="11">
        <f>$Y$79</f>
        <v>2.7</v>
      </c>
      <c r="Z112" s="11">
        <f>$Z$79</f>
        <v>2771.8</v>
      </c>
      <c r="AA112" s="149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4" t="s">
        <v>109</v>
      </c>
      <c r="B113" s="11">
        <f>$B$92</f>
        <v>0</v>
      </c>
      <c r="C113" s="11">
        <f>$C$92</f>
        <v>3934.5</v>
      </c>
      <c r="D113" s="11">
        <f>$D$92</f>
        <v>0</v>
      </c>
      <c r="E113" s="142">
        <f>$E$92</f>
        <v>3934.5</v>
      </c>
      <c r="F113" s="149">
        <f>$F$92</f>
        <v>154.7</v>
      </c>
      <c r="G113" s="11">
        <f>$G$92</f>
        <v>61.2</v>
      </c>
      <c r="H113" s="11">
        <f>$H$92</f>
        <v>0</v>
      </c>
      <c r="I113" s="11">
        <f>$I$92</f>
        <v>215.89999999999998</v>
      </c>
      <c r="J113" s="149">
        <f>$J$92</f>
        <v>0</v>
      </c>
      <c r="K113" s="11">
        <f>$K$92</f>
        <v>0</v>
      </c>
      <c r="L113" s="11">
        <f>$L$92</f>
        <v>0</v>
      </c>
      <c r="M113" s="142">
        <f>$M$92</f>
        <v>0</v>
      </c>
      <c r="N113" s="11">
        <f>$N$92</f>
        <v>0</v>
      </c>
      <c r="O113" s="11">
        <f>$O$92</f>
        <v>0</v>
      </c>
      <c r="P113" s="11">
        <f>$P$92</f>
        <v>0</v>
      </c>
      <c r="Q113" s="11">
        <f>$Q$92</f>
        <v>0</v>
      </c>
      <c r="R113" s="124" t="s">
        <v>109</v>
      </c>
      <c r="S113" s="11">
        <f>$S$92</f>
        <v>256.9</v>
      </c>
      <c r="T113" s="11">
        <f>$T$92</f>
        <v>589.4300000000001</v>
      </c>
      <c r="U113" s="11">
        <f>$U$92</f>
        <v>0</v>
      </c>
      <c r="V113" s="142">
        <f>$V$92</f>
        <v>846.33</v>
      </c>
      <c r="W113" s="149">
        <f>$W$92</f>
        <v>39.5</v>
      </c>
      <c r="X113" s="11">
        <f>$X$92</f>
        <v>54.8</v>
      </c>
      <c r="Y113" s="11">
        <f>$Y$92</f>
        <v>53.2</v>
      </c>
      <c r="Z113" s="11">
        <f>$Z$92</f>
        <v>147.5</v>
      </c>
      <c r="AA113" s="149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4" t="s">
        <v>110</v>
      </c>
      <c r="B114" s="11">
        <f>$B$93</f>
        <v>0</v>
      </c>
      <c r="C114" s="11">
        <f>$C$93</f>
        <v>0</v>
      </c>
      <c r="D114" s="11">
        <f>$D$93</f>
        <v>0</v>
      </c>
      <c r="E114" s="142">
        <f>$E$93</f>
        <v>0</v>
      </c>
      <c r="F114" s="149">
        <f>$F$93</f>
        <v>0</v>
      </c>
      <c r="G114" s="11">
        <f>$G$93</f>
        <v>0</v>
      </c>
      <c r="H114" s="11">
        <f>$H$93</f>
        <v>0</v>
      </c>
      <c r="I114" s="11">
        <f>$I$93</f>
        <v>0</v>
      </c>
      <c r="J114" s="149">
        <f>$J$93</f>
        <v>0</v>
      </c>
      <c r="K114" s="11">
        <f>$K$93</f>
        <v>0</v>
      </c>
      <c r="L114" s="11">
        <f>$L$93</f>
        <v>0</v>
      </c>
      <c r="M114" s="142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4" t="s">
        <v>110</v>
      </c>
      <c r="S114" s="11">
        <f>$S$93</f>
        <v>0</v>
      </c>
      <c r="T114" s="11">
        <f>$T$93</f>
        <v>0</v>
      </c>
      <c r="U114" s="11">
        <f>$U$93</f>
        <v>0</v>
      </c>
      <c r="V114" s="142">
        <f>$V$93</f>
        <v>0</v>
      </c>
      <c r="W114" s="149">
        <f>$W$93</f>
        <v>0</v>
      </c>
      <c r="X114" s="11">
        <f>$X$93</f>
        <v>0</v>
      </c>
      <c r="Y114" s="11">
        <f>$Y$93</f>
        <v>0</v>
      </c>
      <c r="Z114" s="11">
        <f>$Z$93</f>
        <v>0</v>
      </c>
      <c r="AA114" s="149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4" t="s">
        <v>111</v>
      </c>
      <c r="B115" s="11">
        <f>$B$94</f>
        <v>0</v>
      </c>
      <c r="C115" s="11">
        <f>$C$94</f>
        <v>0</v>
      </c>
      <c r="D115" s="11">
        <f>$D$94</f>
        <v>0</v>
      </c>
      <c r="E115" s="142">
        <f>$E$94</f>
        <v>0</v>
      </c>
      <c r="F115" s="149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49">
        <f>$J$94</f>
        <v>0</v>
      </c>
      <c r="K115" s="11">
        <f>$K$94</f>
        <v>0</v>
      </c>
      <c r="L115" s="11">
        <f>$L$94</f>
        <v>0</v>
      </c>
      <c r="M115" s="142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4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2">
        <f>$V$94</f>
        <v>0</v>
      </c>
      <c r="W115" s="149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49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4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2">
        <f>$E$95</f>
        <v>0</v>
      </c>
      <c r="F116" s="149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49">
        <f>$J$95</f>
        <v>0</v>
      </c>
      <c r="K116" s="11">
        <f>$K$95</f>
        <v>0</v>
      </c>
      <c r="L116" s="11">
        <f>$L$95</f>
        <v>0</v>
      </c>
      <c r="M116" s="142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4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2">
        <f>$V$95</f>
        <v>0</v>
      </c>
      <c r="W116" s="149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49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4" t="s">
        <v>113</v>
      </c>
      <c r="B117" s="11">
        <f>$B$96</f>
        <v>3764.8</v>
      </c>
      <c r="C117" s="11">
        <f>$C$96</f>
        <v>696.4</v>
      </c>
      <c r="D117" s="11">
        <f>$D$96</f>
        <v>0</v>
      </c>
      <c r="E117" s="142">
        <f>$E$96</f>
        <v>4461.2</v>
      </c>
      <c r="F117" s="149">
        <f>$F$96</f>
        <v>0</v>
      </c>
      <c r="G117" s="11">
        <f>$G$96</f>
        <v>0</v>
      </c>
      <c r="H117" s="11">
        <f>$H$96</f>
        <v>0</v>
      </c>
      <c r="I117" s="11">
        <f>$I$96</f>
        <v>0</v>
      </c>
      <c r="J117" s="149">
        <f>$J$96</f>
        <v>0</v>
      </c>
      <c r="K117" s="11">
        <f>$K$96</f>
        <v>0</v>
      </c>
      <c r="L117" s="11">
        <f>$L$96</f>
        <v>0</v>
      </c>
      <c r="M117" s="142">
        <f>$M$96</f>
        <v>0</v>
      </c>
      <c r="N117" s="11">
        <f>$N$96</f>
        <v>0</v>
      </c>
      <c r="O117" s="11">
        <f>$O$96</f>
        <v>35</v>
      </c>
      <c r="P117" s="11">
        <f>$P$96</f>
        <v>0</v>
      </c>
      <c r="Q117" s="11">
        <f>$Q$96</f>
        <v>35</v>
      </c>
      <c r="R117" s="124" t="s">
        <v>113</v>
      </c>
      <c r="S117" s="11">
        <f>$S$96</f>
        <v>351</v>
      </c>
      <c r="T117" s="11">
        <f>$T$96</f>
        <v>20</v>
      </c>
      <c r="U117" s="11">
        <f>$U$96</f>
        <v>0</v>
      </c>
      <c r="V117" s="142">
        <f>$V$96</f>
        <v>371</v>
      </c>
      <c r="W117" s="149">
        <f>$W$96</f>
        <v>1120.5</v>
      </c>
      <c r="X117" s="11">
        <f>$X$96</f>
        <v>102</v>
      </c>
      <c r="Y117" s="11">
        <f>$Y$96</f>
        <v>0</v>
      </c>
      <c r="Z117" s="11">
        <f>$Z$96</f>
        <v>1222.5</v>
      </c>
      <c r="AA117" s="149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2" customFormat="1" ht="12.75">
      <c r="A118" s="162" t="s">
        <v>103</v>
      </c>
      <c r="B118" s="159">
        <f>B110+B111+B112+B113+B114+B115+B116+B117</f>
        <v>24038.8</v>
      </c>
      <c r="C118" s="159">
        <f>SUM(C110:C117)</f>
        <v>8862.300000000001</v>
      </c>
      <c r="D118" s="159">
        <f aca="true" t="shared" si="6" ref="D118:Q118">D111+D112+D113+D114+D115+D116+D117</f>
        <v>65.8</v>
      </c>
      <c r="E118" s="160">
        <f t="shared" si="6"/>
        <v>32966.899999999994</v>
      </c>
      <c r="F118" s="161">
        <f t="shared" si="6"/>
        <v>1757.575</v>
      </c>
      <c r="G118" s="159">
        <f t="shared" si="6"/>
        <v>61.400000000000006</v>
      </c>
      <c r="H118" s="159">
        <f t="shared" si="6"/>
        <v>0</v>
      </c>
      <c r="I118" s="159">
        <f t="shared" si="6"/>
        <v>1818.975</v>
      </c>
      <c r="J118" s="159">
        <f t="shared" si="6"/>
        <v>0</v>
      </c>
      <c r="K118" s="159">
        <f t="shared" si="6"/>
        <v>0</v>
      </c>
      <c r="L118" s="159">
        <f t="shared" si="6"/>
        <v>0</v>
      </c>
      <c r="M118" s="160">
        <f t="shared" si="6"/>
        <v>0</v>
      </c>
      <c r="N118" s="159">
        <f t="shared" si="6"/>
        <v>0</v>
      </c>
      <c r="O118" s="159">
        <f t="shared" si="6"/>
        <v>35</v>
      </c>
      <c r="P118" s="159">
        <f t="shared" si="6"/>
        <v>0</v>
      </c>
      <c r="Q118" s="159">
        <f t="shared" si="6"/>
        <v>35</v>
      </c>
      <c r="R118" s="162" t="s">
        <v>103</v>
      </c>
      <c r="S118" s="159">
        <f aca="true" t="shared" si="7" ref="S118:AD118">S111+S112+S113+S114+S115+S116+S117</f>
        <v>6730.276999999999</v>
      </c>
      <c r="T118" s="159">
        <f t="shared" si="7"/>
        <v>6192.33</v>
      </c>
      <c r="U118" s="159">
        <f t="shared" si="7"/>
        <v>742.3</v>
      </c>
      <c r="V118" s="160">
        <f t="shared" si="7"/>
        <v>13664.907</v>
      </c>
      <c r="W118" s="161">
        <f t="shared" si="7"/>
        <v>25927.800000000003</v>
      </c>
      <c r="X118" s="159">
        <f t="shared" si="7"/>
        <v>4389.7</v>
      </c>
      <c r="Y118" s="159">
        <f t="shared" si="7"/>
        <v>312.9</v>
      </c>
      <c r="Z118" s="159">
        <f t="shared" si="7"/>
        <v>30630.400000000005</v>
      </c>
      <c r="AA118" s="159">
        <f t="shared" si="7"/>
        <v>0</v>
      </c>
      <c r="AB118" s="159">
        <f t="shared" si="7"/>
        <v>0</v>
      </c>
      <c r="AC118" s="159">
        <f t="shared" si="7"/>
        <v>0</v>
      </c>
      <c r="AD118" s="159">
        <f t="shared" si="7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49"/>
      <c r="G119" s="11"/>
      <c r="H119" s="11"/>
      <c r="I119" s="11"/>
      <c r="J119" s="149"/>
      <c r="K119" s="11"/>
      <c r="L119" s="11"/>
      <c r="M119" s="142"/>
      <c r="N119" s="11"/>
      <c r="O119" s="11"/>
      <c r="P119" s="11"/>
      <c r="Q119" s="11"/>
      <c r="R119" s="126" t="s">
        <v>114</v>
      </c>
      <c r="S119" s="11"/>
      <c r="T119" s="11"/>
      <c r="U119" s="11"/>
      <c r="V119" s="142"/>
      <c r="W119" s="149"/>
      <c r="X119" s="11"/>
      <c r="Y119" s="11"/>
      <c r="Z119" s="11"/>
      <c r="AA119" s="149"/>
      <c r="AB119" s="11"/>
      <c r="AC119" s="11"/>
      <c r="AD119" s="11"/>
    </row>
    <row r="120" spans="1:30" s="27" customFormat="1" ht="12.75">
      <c r="A120" s="124" t="s">
        <v>115</v>
      </c>
      <c r="B120" s="11">
        <f>$B$9</f>
        <v>5930.34</v>
      </c>
      <c r="C120" s="11">
        <f>$C$9</f>
        <v>77.1</v>
      </c>
      <c r="D120" s="11">
        <f>$D$9</f>
        <v>0</v>
      </c>
      <c r="E120" s="142">
        <f>$E$9</f>
        <v>6007.4400000000005</v>
      </c>
      <c r="F120" s="149">
        <f>$F$9</f>
        <v>11.25</v>
      </c>
      <c r="G120" s="11">
        <f>$G$9</f>
        <v>0</v>
      </c>
      <c r="H120" s="11">
        <f>$H$9</f>
        <v>0</v>
      </c>
      <c r="I120" s="11">
        <f>$I$9</f>
        <v>11.25</v>
      </c>
      <c r="J120" s="149">
        <f>$J$9</f>
        <v>0</v>
      </c>
      <c r="K120" s="11">
        <f>$K$9</f>
        <v>0</v>
      </c>
      <c r="L120" s="11">
        <f>$L$9</f>
        <v>0</v>
      </c>
      <c r="M120" s="142">
        <f>$M$9</f>
        <v>0</v>
      </c>
      <c r="N120" s="11">
        <f>$N$9</f>
        <v>40</v>
      </c>
      <c r="O120" s="11">
        <f>$O$9</f>
        <v>0</v>
      </c>
      <c r="P120" s="11">
        <f>$P$9</f>
        <v>0</v>
      </c>
      <c r="Q120" s="11">
        <f>$Q$9</f>
        <v>40</v>
      </c>
      <c r="R120" s="124" t="s">
        <v>115</v>
      </c>
      <c r="S120" s="11">
        <f>$S$9</f>
        <v>865.746</v>
      </c>
      <c r="T120" s="11">
        <f>$T$9</f>
        <v>19.9</v>
      </c>
      <c r="U120" s="11">
        <f>$U$9</f>
        <v>0</v>
      </c>
      <c r="V120" s="142">
        <f>$V$9</f>
        <v>885.646</v>
      </c>
      <c r="W120" s="149">
        <f>$W$9</f>
        <v>5595.044</v>
      </c>
      <c r="X120" s="11">
        <f>$X$9</f>
        <v>7.2</v>
      </c>
      <c r="Y120" s="11">
        <f>$Y$9</f>
        <v>0</v>
      </c>
      <c r="Z120" s="11">
        <f>$Z$9</f>
        <v>5602.244</v>
      </c>
      <c r="AA120" s="149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4" t="s">
        <v>116</v>
      </c>
      <c r="B121" s="11">
        <f>$B$11</f>
        <v>25199.4</v>
      </c>
      <c r="C121" s="11">
        <f>$C$11</f>
        <v>34769.577</v>
      </c>
      <c r="D121" s="11">
        <f>$D$11</f>
        <v>0</v>
      </c>
      <c r="E121" s="142">
        <f>$E$11</f>
        <v>59968.977</v>
      </c>
      <c r="F121" s="149">
        <f>$F$11</f>
        <v>2679.1200000000003</v>
      </c>
      <c r="G121" s="11">
        <f>$G$11</f>
        <v>5329.3</v>
      </c>
      <c r="H121" s="11">
        <f>$H$11</f>
        <v>0</v>
      </c>
      <c r="I121" s="11">
        <f>$I$11</f>
        <v>8008.42</v>
      </c>
      <c r="J121" s="149">
        <f>$J$11</f>
        <v>8.7</v>
      </c>
      <c r="K121" s="11">
        <f>$K$11</f>
        <v>0</v>
      </c>
      <c r="L121" s="11">
        <f>$L$11</f>
        <v>0</v>
      </c>
      <c r="M121" s="142">
        <f>$M$11</f>
        <v>8.7</v>
      </c>
      <c r="N121" s="11">
        <f>$N$11</f>
        <v>0</v>
      </c>
      <c r="O121" s="11">
        <f>$O$11</f>
        <v>23.7</v>
      </c>
      <c r="P121" s="11">
        <f>$P$11</f>
        <v>0</v>
      </c>
      <c r="Q121" s="11">
        <f>$Q$11</f>
        <v>23.7</v>
      </c>
      <c r="R121" s="124" t="s">
        <v>116</v>
      </c>
      <c r="S121" s="11">
        <f>$S$11</f>
        <v>4297.38</v>
      </c>
      <c r="T121" s="11">
        <f>$T$11</f>
        <v>1416.276</v>
      </c>
      <c r="U121" s="11">
        <f>$U$11</f>
        <v>0</v>
      </c>
      <c r="V121" s="142">
        <f>$V$11</f>
        <v>5713.656000000001</v>
      </c>
      <c r="W121" s="149">
        <f>$W$11</f>
        <v>443.4</v>
      </c>
      <c r="X121" s="11">
        <f>$X$11</f>
        <v>0</v>
      </c>
      <c r="Y121" s="11">
        <f>$Y$11</f>
        <v>0</v>
      </c>
      <c r="Z121" s="11">
        <f>$Z$11</f>
        <v>443.4</v>
      </c>
      <c r="AA121" s="149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4" t="s">
        <v>117</v>
      </c>
      <c r="B122" s="11">
        <f>$B$52</f>
        <v>73335.29299999999</v>
      </c>
      <c r="C122" s="11">
        <f>$C$52</f>
        <v>5008.599999999999</v>
      </c>
      <c r="D122" s="11">
        <f>$D$52</f>
        <v>0</v>
      </c>
      <c r="E122" s="142">
        <f>$E$52</f>
        <v>78343.89299999998</v>
      </c>
      <c r="F122" s="149">
        <f>$F$52</f>
        <v>687.29</v>
      </c>
      <c r="G122" s="11">
        <f>$G$52</f>
        <v>135.6</v>
      </c>
      <c r="H122" s="11">
        <f>$H$52</f>
        <v>0</v>
      </c>
      <c r="I122" s="11">
        <f>$I$52</f>
        <v>822.8899999999999</v>
      </c>
      <c r="J122" s="149">
        <f>$J$52</f>
        <v>9.91</v>
      </c>
      <c r="K122" s="11">
        <f>$K$52</f>
        <v>0</v>
      </c>
      <c r="L122" s="11">
        <f>$L$52</f>
        <v>0</v>
      </c>
      <c r="M122" s="142">
        <f>$M$52</f>
        <v>9.91</v>
      </c>
      <c r="N122" s="11">
        <f>$N$52</f>
        <v>0</v>
      </c>
      <c r="O122" s="11">
        <f>$O$52</f>
        <v>0</v>
      </c>
      <c r="P122" s="11">
        <f>$P$52</f>
        <v>0</v>
      </c>
      <c r="Q122" s="11">
        <f>$Q$52</f>
        <v>0</v>
      </c>
      <c r="R122" s="124" t="s">
        <v>117</v>
      </c>
      <c r="S122" s="11">
        <f>$S$52</f>
        <v>15750.327000000001</v>
      </c>
      <c r="T122" s="11">
        <f>$T$52</f>
        <v>2238.7</v>
      </c>
      <c r="U122" s="11">
        <f>$U$52</f>
        <v>0</v>
      </c>
      <c r="V122" s="142">
        <f>$V$52</f>
        <v>17989.027</v>
      </c>
      <c r="W122" s="149">
        <f>$W$52</f>
        <v>6754.064</v>
      </c>
      <c r="X122" s="11">
        <f>$X$52</f>
        <v>164.29999999999998</v>
      </c>
      <c r="Y122" s="11">
        <f>$Y$52</f>
        <v>0</v>
      </c>
      <c r="Z122" s="11">
        <f>$Z$52</f>
        <v>6918.3640000000005</v>
      </c>
      <c r="AA122" s="149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4" t="s">
        <v>118</v>
      </c>
      <c r="B123" s="11">
        <f>$B$53</f>
        <v>12818.5</v>
      </c>
      <c r="C123" s="11">
        <f>$C$53</f>
        <v>754.1</v>
      </c>
      <c r="D123" s="11">
        <f>$D$53</f>
        <v>0</v>
      </c>
      <c r="E123" s="142">
        <f>$E$53</f>
        <v>13572.6</v>
      </c>
      <c r="F123" s="149">
        <f>$F$53</f>
        <v>142.3</v>
      </c>
      <c r="G123" s="11">
        <f>$G$53</f>
        <v>37.301</v>
      </c>
      <c r="H123" s="11">
        <f>$H$53</f>
        <v>0</v>
      </c>
      <c r="I123" s="11">
        <f>$I$53</f>
        <v>179.601</v>
      </c>
      <c r="J123" s="149">
        <f>$J$53</f>
        <v>0</v>
      </c>
      <c r="K123" s="11">
        <f>$K$53</f>
        <v>186.092</v>
      </c>
      <c r="L123" s="11">
        <f>$L$53</f>
        <v>0</v>
      </c>
      <c r="M123" s="142">
        <f>$M$53</f>
        <v>186.092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4" t="s">
        <v>118</v>
      </c>
      <c r="S123" s="11">
        <f>$S$53</f>
        <v>333.1</v>
      </c>
      <c r="T123" s="11">
        <f>$T$53</f>
        <v>298.728</v>
      </c>
      <c r="U123" s="11">
        <f>$U$53</f>
        <v>0</v>
      </c>
      <c r="V123" s="142">
        <f>$V$53</f>
        <v>631.828</v>
      </c>
      <c r="W123" s="149">
        <f>$W$53</f>
        <v>33.46</v>
      </c>
      <c r="X123" s="11">
        <f>$X$53</f>
        <v>68.637</v>
      </c>
      <c r="Y123" s="11">
        <f>$Y$53</f>
        <v>0</v>
      </c>
      <c r="Z123" s="11">
        <f>$Z$53</f>
        <v>102.09700000000001</v>
      </c>
      <c r="AA123" s="149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2" customFormat="1" ht="12.75">
      <c r="A124" s="162" t="s">
        <v>103</v>
      </c>
      <c r="B124" s="163">
        <f aca="true" t="shared" si="8" ref="B124:Q124">B120+B121+B122+B123</f>
        <v>117283.533</v>
      </c>
      <c r="C124" s="163">
        <f t="shared" si="8"/>
        <v>40609.37699999999</v>
      </c>
      <c r="D124" s="163">
        <f t="shared" si="8"/>
        <v>0</v>
      </c>
      <c r="E124" s="163">
        <f t="shared" si="8"/>
        <v>157892.91</v>
      </c>
      <c r="F124" s="163">
        <f t="shared" si="8"/>
        <v>3519.9600000000005</v>
      </c>
      <c r="G124" s="163">
        <f t="shared" si="8"/>
        <v>5502.201000000001</v>
      </c>
      <c r="H124" s="163">
        <f>SUM(H120:H123)</f>
        <v>0</v>
      </c>
      <c r="I124" s="163">
        <f t="shared" si="8"/>
        <v>9022.161</v>
      </c>
      <c r="J124" s="163">
        <f t="shared" si="8"/>
        <v>18.61</v>
      </c>
      <c r="K124" s="163">
        <f t="shared" si="8"/>
        <v>186.092</v>
      </c>
      <c r="L124" s="163">
        <f t="shared" si="8"/>
        <v>0</v>
      </c>
      <c r="M124" s="163">
        <f t="shared" si="8"/>
        <v>204.702</v>
      </c>
      <c r="N124" s="163">
        <f t="shared" si="8"/>
        <v>40</v>
      </c>
      <c r="O124" s="163">
        <f t="shared" si="8"/>
        <v>23.7</v>
      </c>
      <c r="P124" s="163">
        <f t="shared" si="8"/>
        <v>0</v>
      </c>
      <c r="Q124" s="163">
        <f t="shared" si="8"/>
        <v>63.7</v>
      </c>
      <c r="R124" s="162" t="s">
        <v>103</v>
      </c>
      <c r="S124" s="163">
        <f aca="true" t="shared" si="9" ref="S124:AD124">S120+S121+S122+S123</f>
        <v>21246.553</v>
      </c>
      <c r="T124" s="163">
        <f t="shared" si="9"/>
        <v>3973.6040000000003</v>
      </c>
      <c r="U124" s="163">
        <f t="shared" si="9"/>
        <v>0</v>
      </c>
      <c r="V124" s="163">
        <f t="shared" si="9"/>
        <v>25220.157</v>
      </c>
      <c r="W124" s="163">
        <f t="shared" si="9"/>
        <v>12825.967999999999</v>
      </c>
      <c r="X124" s="163">
        <f t="shared" si="9"/>
        <v>240.13699999999997</v>
      </c>
      <c r="Y124" s="163">
        <f t="shared" si="9"/>
        <v>0</v>
      </c>
      <c r="Z124" s="163">
        <f t="shared" si="9"/>
        <v>13066.105</v>
      </c>
      <c r="AA124" s="163">
        <f t="shared" si="9"/>
        <v>0</v>
      </c>
      <c r="AB124" s="163">
        <f t="shared" si="9"/>
        <v>0</v>
      </c>
      <c r="AC124" s="163">
        <f t="shared" si="9"/>
        <v>0</v>
      </c>
      <c r="AD124" s="163">
        <f t="shared" si="9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49"/>
      <c r="G125" s="11"/>
      <c r="H125" s="11"/>
      <c r="I125" s="11"/>
      <c r="J125" s="149"/>
      <c r="K125" s="11"/>
      <c r="L125" s="11"/>
      <c r="M125" s="142"/>
      <c r="N125" s="11"/>
      <c r="O125" s="11"/>
      <c r="P125" s="11"/>
      <c r="Q125" s="11"/>
      <c r="R125" s="126" t="s">
        <v>119</v>
      </c>
      <c r="S125" s="11"/>
      <c r="T125" s="11"/>
      <c r="U125" s="11"/>
      <c r="V125" s="142"/>
      <c r="W125" s="149"/>
      <c r="X125" s="11"/>
      <c r="Y125" s="11"/>
      <c r="Z125" s="11"/>
      <c r="AA125" s="149"/>
      <c r="AB125" s="11"/>
      <c r="AC125" s="11"/>
      <c r="AD125" s="11"/>
    </row>
    <row r="126" spans="1:30" s="27" customFormat="1" ht="12.75">
      <c r="A126" s="124" t="s">
        <v>120</v>
      </c>
      <c r="B126" s="64">
        <f>$B$3</f>
        <v>34550.56</v>
      </c>
      <c r="C126" s="64">
        <f>$C$3</f>
        <v>12584.900000000001</v>
      </c>
      <c r="D126" s="64">
        <f>$D$3</f>
        <v>0</v>
      </c>
      <c r="E126" s="143">
        <f>$E$3</f>
        <v>47135.46000000001</v>
      </c>
      <c r="F126" s="150">
        <f>$F$3</f>
        <v>82.89999999999999</v>
      </c>
      <c r="G126" s="64">
        <f>$G$3</f>
        <v>1253.454</v>
      </c>
      <c r="H126" s="64">
        <f>$H$3</f>
        <v>0</v>
      </c>
      <c r="I126" s="64">
        <f>$I$3</f>
        <v>1336.354</v>
      </c>
      <c r="J126" s="150">
        <f>$J$3</f>
        <v>0</v>
      </c>
      <c r="K126" s="64">
        <f>$K$3</f>
        <v>86.96000000000001</v>
      </c>
      <c r="L126" s="64">
        <f>$L$3</f>
        <v>0</v>
      </c>
      <c r="M126" s="143">
        <f>$M$3</f>
        <v>86.96000000000001</v>
      </c>
      <c r="N126" s="64">
        <f>$N$3</f>
        <v>0</v>
      </c>
      <c r="O126" s="64">
        <f>$O$3</f>
        <v>12.9</v>
      </c>
      <c r="P126" s="64">
        <f>$P$3</f>
        <v>0</v>
      </c>
      <c r="Q126" s="64">
        <f>$Q$3</f>
        <v>12.9</v>
      </c>
      <c r="R126" s="124" t="s">
        <v>120</v>
      </c>
      <c r="S126" s="64">
        <f>$S$3</f>
        <v>2167.19</v>
      </c>
      <c r="T126" s="64">
        <f>$T$3</f>
        <v>1423.6999999999998</v>
      </c>
      <c r="U126" s="64">
        <f>$U$3</f>
        <v>0</v>
      </c>
      <c r="V126" s="143">
        <f>$V$3</f>
        <v>3590.8900000000003</v>
      </c>
      <c r="W126" s="150">
        <f>$W$3</f>
        <v>12111.07</v>
      </c>
      <c r="X126" s="64">
        <f>$X$3</f>
        <v>3650</v>
      </c>
      <c r="Y126" s="64">
        <f>$Y$3</f>
        <v>41.2</v>
      </c>
      <c r="Z126" s="64">
        <f>$Z$3</f>
        <v>15802.27</v>
      </c>
      <c r="AA126" s="150">
        <f>$AA$3</f>
        <v>0</v>
      </c>
      <c r="AB126" s="64">
        <f>$AB$3</f>
        <v>0</v>
      </c>
      <c r="AC126" s="64">
        <f>$AC$3</f>
        <v>0</v>
      </c>
      <c r="AD126" s="64">
        <f>$AD$3</f>
        <v>0</v>
      </c>
    </row>
    <row r="127" spans="1:30" s="27" customFormat="1" ht="12.75">
      <c r="A127" s="124" t="s">
        <v>121</v>
      </c>
      <c r="B127" s="64">
        <f>$B$61</f>
        <v>43305.100000000006</v>
      </c>
      <c r="C127" s="64">
        <f>$C$61</f>
        <v>9379.4</v>
      </c>
      <c r="D127" s="64">
        <f>$D$61</f>
        <v>0</v>
      </c>
      <c r="E127" s="143">
        <f>$E$61</f>
        <v>52684.5</v>
      </c>
      <c r="F127" s="150">
        <f>$F$61</f>
        <v>236.9</v>
      </c>
      <c r="G127" s="64">
        <f>$G$61</f>
        <v>168.5</v>
      </c>
      <c r="H127" s="64">
        <f>$H$61</f>
        <v>0</v>
      </c>
      <c r="I127" s="64">
        <f>$I$61</f>
        <v>405.4</v>
      </c>
      <c r="J127" s="150">
        <f>$J$61</f>
        <v>0</v>
      </c>
      <c r="K127" s="64">
        <f>$K$61</f>
        <v>0</v>
      </c>
      <c r="L127" s="64">
        <f>$L$61</f>
        <v>0</v>
      </c>
      <c r="M127" s="143">
        <f>$M$61</f>
        <v>0</v>
      </c>
      <c r="N127" s="64">
        <f>$N$61</f>
        <v>517.826</v>
      </c>
      <c r="O127" s="64">
        <f>$O$61</f>
        <v>0</v>
      </c>
      <c r="P127" s="64">
        <f>$P$61</f>
        <v>0</v>
      </c>
      <c r="Q127" s="64">
        <f>$Q$61</f>
        <v>517.826</v>
      </c>
      <c r="R127" s="124" t="s">
        <v>121</v>
      </c>
      <c r="S127" s="64">
        <f>$S$61</f>
        <v>9860.3</v>
      </c>
      <c r="T127" s="64">
        <f>$T$61</f>
        <v>2496.3</v>
      </c>
      <c r="U127" s="64">
        <f>$U$61</f>
        <v>0</v>
      </c>
      <c r="V127" s="143">
        <f>$V$61</f>
        <v>12356.599999999999</v>
      </c>
      <c r="W127" s="150">
        <f>$W$61</f>
        <v>4339.700000000001</v>
      </c>
      <c r="X127" s="64">
        <f>$X$61</f>
        <v>2093.875</v>
      </c>
      <c r="Y127" s="64">
        <f>$Y$61</f>
        <v>0</v>
      </c>
      <c r="Z127" s="64">
        <f>$Z$61</f>
        <v>6433.575</v>
      </c>
      <c r="AA127" s="150">
        <f>$AA$61</f>
        <v>0</v>
      </c>
      <c r="AB127" s="64">
        <f>$AB$61</f>
        <v>0</v>
      </c>
      <c r="AC127" s="64">
        <f>$AC$61</f>
        <v>0</v>
      </c>
      <c r="AD127" s="64">
        <f>$AD$61</f>
        <v>0</v>
      </c>
    </row>
    <row r="128" spans="1:30" s="27" customFormat="1" ht="12.75">
      <c r="A128" s="124" t="s">
        <v>122</v>
      </c>
      <c r="B128" s="64">
        <f>$B$81</f>
        <v>39332.76</v>
      </c>
      <c r="C128" s="64">
        <f>$C$81</f>
        <v>9864.300000000001</v>
      </c>
      <c r="D128" s="64">
        <f>$D$81</f>
        <v>0</v>
      </c>
      <c r="E128" s="143">
        <f>$E$81</f>
        <v>49197.060000000005</v>
      </c>
      <c r="F128" s="150">
        <f>$F$81</f>
        <v>0</v>
      </c>
      <c r="G128" s="64">
        <f>$G$81</f>
        <v>0</v>
      </c>
      <c r="H128" s="64">
        <f>$H$81</f>
        <v>0</v>
      </c>
      <c r="I128" s="64">
        <f>$I$81</f>
        <v>0</v>
      </c>
      <c r="J128" s="150">
        <f>$J$81</f>
        <v>0</v>
      </c>
      <c r="K128" s="64">
        <f>$K$81</f>
        <v>0</v>
      </c>
      <c r="L128" s="64">
        <f>$L$81</f>
        <v>0</v>
      </c>
      <c r="M128" s="143">
        <f>$M$81</f>
        <v>0</v>
      </c>
      <c r="N128" s="64">
        <f>$N$81</f>
        <v>0</v>
      </c>
      <c r="O128" s="64">
        <f>$O$81</f>
        <v>0</v>
      </c>
      <c r="P128" s="64">
        <f>$P$81</f>
        <v>0</v>
      </c>
      <c r="Q128" s="64">
        <f>$Q$81</f>
        <v>0</v>
      </c>
      <c r="R128" s="124" t="s">
        <v>122</v>
      </c>
      <c r="S128" s="64">
        <f>$S$81</f>
        <v>13605.960000000001</v>
      </c>
      <c r="T128" s="64">
        <f>$T$81</f>
        <v>3899.8999999999996</v>
      </c>
      <c r="U128" s="64">
        <f>$U$81</f>
        <v>0</v>
      </c>
      <c r="V128" s="143">
        <f>$V$81</f>
        <v>17505.86</v>
      </c>
      <c r="W128" s="150">
        <f>$W$81</f>
        <v>5138.64</v>
      </c>
      <c r="X128" s="64">
        <f>$X$81</f>
        <v>817.6</v>
      </c>
      <c r="Y128" s="64">
        <f>$Y$81</f>
        <v>0</v>
      </c>
      <c r="Z128" s="64">
        <f>$Z$81</f>
        <v>5956.240000000001</v>
      </c>
      <c r="AA128" s="150">
        <f>$AA$81</f>
        <v>0</v>
      </c>
      <c r="AB128" s="64">
        <f>$AB$81</f>
        <v>0</v>
      </c>
      <c r="AC128" s="64">
        <f>$AC$81</f>
        <v>0</v>
      </c>
      <c r="AD128" s="64">
        <f>$AD$81</f>
        <v>0</v>
      </c>
    </row>
    <row r="129" spans="1:30" s="72" customFormat="1" ht="12.75">
      <c r="A129" s="162" t="s">
        <v>103</v>
      </c>
      <c r="B129" s="163">
        <f aca="true" t="shared" si="10" ref="B129:Q129">B126+B127+B128</f>
        <v>117188.42000000001</v>
      </c>
      <c r="C129" s="163">
        <f t="shared" si="10"/>
        <v>31828.600000000006</v>
      </c>
      <c r="D129" s="163">
        <f t="shared" si="10"/>
        <v>0</v>
      </c>
      <c r="E129" s="163">
        <f t="shared" si="10"/>
        <v>149017.02000000002</v>
      </c>
      <c r="F129" s="163">
        <f t="shared" si="10"/>
        <v>319.8</v>
      </c>
      <c r="G129" s="163">
        <f t="shared" si="10"/>
        <v>1421.954</v>
      </c>
      <c r="H129" s="163">
        <f t="shared" si="10"/>
        <v>0</v>
      </c>
      <c r="I129" s="163">
        <f t="shared" si="10"/>
        <v>1741.754</v>
      </c>
      <c r="J129" s="163">
        <f t="shared" si="10"/>
        <v>0</v>
      </c>
      <c r="K129" s="163">
        <f t="shared" si="10"/>
        <v>86.96000000000001</v>
      </c>
      <c r="L129" s="163">
        <f t="shared" si="10"/>
        <v>0</v>
      </c>
      <c r="M129" s="163">
        <f t="shared" si="10"/>
        <v>86.96000000000001</v>
      </c>
      <c r="N129" s="163">
        <f t="shared" si="10"/>
        <v>517.826</v>
      </c>
      <c r="O129" s="163">
        <f t="shared" si="10"/>
        <v>12.9</v>
      </c>
      <c r="P129" s="163">
        <f t="shared" si="10"/>
        <v>0</v>
      </c>
      <c r="Q129" s="163">
        <f t="shared" si="10"/>
        <v>530.726</v>
      </c>
      <c r="R129" s="162" t="s">
        <v>103</v>
      </c>
      <c r="S129" s="163">
        <f aca="true" t="shared" si="11" ref="S129:AD129">S126+S127+S128</f>
        <v>25633.45</v>
      </c>
      <c r="T129" s="163">
        <f t="shared" si="11"/>
        <v>7819.9</v>
      </c>
      <c r="U129" s="163">
        <f t="shared" si="11"/>
        <v>0</v>
      </c>
      <c r="V129" s="163">
        <f t="shared" si="11"/>
        <v>33453.35</v>
      </c>
      <c r="W129" s="163">
        <f t="shared" si="11"/>
        <v>21589.41</v>
      </c>
      <c r="X129" s="163">
        <f t="shared" si="11"/>
        <v>6561.475</v>
      </c>
      <c r="Y129" s="163">
        <f t="shared" si="11"/>
        <v>41.2</v>
      </c>
      <c r="Z129" s="163">
        <f t="shared" si="11"/>
        <v>28192.085000000003</v>
      </c>
      <c r="AA129" s="163">
        <f t="shared" si="11"/>
        <v>0</v>
      </c>
      <c r="AB129" s="163">
        <f t="shared" si="11"/>
        <v>0</v>
      </c>
      <c r="AC129" s="163">
        <f t="shared" si="11"/>
        <v>0</v>
      </c>
      <c r="AD129" s="163">
        <f t="shared" si="11"/>
        <v>0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26" t="s">
        <v>123</v>
      </c>
      <c r="S130" s="11"/>
      <c r="T130" s="11"/>
      <c r="U130" s="11"/>
      <c r="V130" s="142"/>
      <c r="W130" s="149"/>
      <c r="X130" s="11"/>
      <c r="Y130" s="11"/>
      <c r="Z130" s="11"/>
      <c r="AA130" s="149"/>
      <c r="AB130" s="11"/>
      <c r="AC130" s="11"/>
      <c r="AD130" s="11"/>
    </row>
    <row r="131" spans="1:30" s="27" customFormat="1" ht="12.75">
      <c r="A131" s="124" t="s">
        <v>124</v>
      </c>
      <c r="B131" s="11">
        <f>$B$28</f>
        <v>47868.100000000006</v>
      </c>
      <c r="C131" s="11">
        <f>$C$28</f>
        <v>21172.54</v>
      </c>
      <c r="D131" s="11">
        <f>$D$28</f>
        <v>1.6800000000000002</v>
      </c>
      <c r="E131" s="142">
        <f>$E$28</f>
        <v>69042.31999999999</v>
      </c>
      <c r="F131" s="149">
        <f>$F$28</f>
        <v>62.6</v>
      </c>
      <c r="G131" s="11">
        <f>$G$28</f>
        <v>66.5</v>
      </c>
      <c r="H131" s="11">
        <f>$H$28</f>
        <v>0</v>
      </c>
      <c r="I131" s="11">
        <f>$I$28</f>
        <v>129.1</v>
      </c>
      <c r="J131" s="149">
        <f>$J$28</f>
        <v>0</v>
      </c>
      <c r="K131" s="11">
        <f>$K$28</f>
        <v>0</v>
      </c>
      <c r="L131" s="11">
        <f>$L$28</f>
        <v>0</v>
      </c>
      <c r="M131" s="142">
        <f>$M$28</f>
        <v>0</v>
      </c>
      <c r="N131" s="11">
        <f>$N$28</f>
        <v>38.4</v>
      </c>
      <c r="O131" s="11">
        <f>$O$28</f>
        <v>0</v>
      </c>
      <c r="P131" s="11">
        <f>$P$28</f>
        <v>0</v>
      </c>
      <c r="Q131" s="11">
        <f>$Q$28</f>
        <v>38.4</v>
      </c>
      <c r="R131" s="124" t="s">
        <v>124</v>
      </c>
      <c r="S131" s="11">
        <f>$S$28</f>
        <v>1430</v>
      </c>
      <c r="T131" s="11">
        <f>$T$28</f>
        <v>2082.18</v>
      </c>
      <c r="U131" s="11">
        <f>$U$28</f>
        <v>0</v>
      </c>
      <c r="V131" s="142">
        <f>$V$28</f>
        <v>3512.18</v>
      </c>
      <c r="W131" s="149">
        <f>$W$28</f>
        <v>3019.2</v>
      </c>
      <c r="X131" s="11">
        <f>$X$28</f>
        <v>623.84</v>
      </c>
      <c r="Y131" s="11">
        <f>$Y$28</f>
        <v>0</v>
      </c>
      <c r="Z131" s="11">
        <f>$Z$28</f>
        <v>3643.04</v>
      </c>
      <c r="AA131" s="149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4" t="s">
        <v>125</v>
      </c>
      <c r="B132" s="11">
        <f>$B$77</f>
        <v>1977.8999999999999</v>
      </c>
      <c r="C132" s="11">
        <f>$C$77</f>
        <v>12397.099999999997</v>
      </c>
      <c r="D132" s="11">
        <f>$D$77</f>
        <v>263.53000000000003</v>
      </c>
      <c r="E132" s="142">
        <f>$E$77</f>
        <v>14638.529999999997</v>
      </c>
      <c r="F132" s="149">
        <f>$F$77</f>
        <v>0</v>
      </c>
      <c r="G132" s="11">
        <f>$G$77</f>
        <v>9.3</v>
      </c>
      <c r="H132" s="11">
        <f>$H$77</f>
        <v>0</v>
      </c>
      <c r="I132" s="11">
        <f>$I$77</f>
        <v>9.3</v>
      </c>
      <c r="J132" s="149">
        <f>$J$77</f>
        <v>0</v>
      </c>
      <c r="K132" s="11">
        <f>$K$77</f>
        <v>0</v>
      </c>
      <c r="L132" s="11">
        <f>$L$77</f>
        <v>0</v>
      </c>
      <c r="M132" s="142">
        <f>$M$77</f>
        <v>0</v>
      </c>
      <c r="N132" s="11">
        <f>$N$77</f>
        <v>275</v>
      </c>
      <c r="O132" s="11">
        <f>$O$77</f>
        <v>0</v>
      </c>
      <c r="P132" s="11">
        <f>$P$77</f>
        <v>0</v>
      </c>
      <c r="Q132" s="11">
        <f>$Q$77</f>
        <v>275</v>
      </c>
      <c r="R132" s="124" t="s">
        <v>125</v>
      </c>
      <c r="S132" s="11">
        <f>$S$77</f>
        <v>5259.8</v>
      </c>
      <c r="T132" s="11">
        <f>$T$77</f>
        <v>1225.0000000000002</v>
      </c>
      <c r="U132" s="11">
        <f>$U$77</f>
        <v>57.66</v>
      </c>
      <c r="V132" s="142">
        <f>$V$77</f>
        <v>6542.46</v>
      </c>
      <c r="W132" s="149">
        <f>$W$77</f>
        <v>4645.01</v>
      </c>
      <c r="X132" s="11">
        <f>$X$77</f>
        <v>2173.3300000000004</v>
      </c>
      <c r="Y132" s="11">
        <f>$Y$77</f>
        <v>8.35</v>
      </c>
      <c r="Z132" s="11">
        <f>$Z$77</f>
        <v>6826.69</v>
      </c>
      <c r="AA132" s="149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2" customFormat="1" ht="12.75">
      <c r="A133" s="162" t="s">
        <v>103</v>
      </c>
      <c r="B133" s="163">
        <f aca="true" t="shared" si="12" ref="B133:Q133">B131+B132</f>
        <v>49846.00000000001</v>
      </c>
      <c r="C133" s="163">
        <f t="shared" si="12"/>
        <v>33569.64</v>
      </c>
      <c r="D133" s="163">
        <f t="shared" si="12"/>
        <v>265.21000000000004</v>
      </c>
      <c r="E133" s="163">
        <f t="shared" si="12"/>
        <v>83680.84999999999</v>
      </c>
      <c r="F133" s="163">
        <f t="shared" si="12"/>
        <v>62.6</v>
      </c>
      <c r="G133" s="163">
        <f t="shared" si="12"/>
        <v>75.8</v>
      </c>
      <c r="H133" s="163">
        <f t="shared" si="12"/>
        <v>0</v>
      </c>
      <c r="I133" s="163">
        <f t="shared" si="12"/>
        <v>138.4</v>
      </c>
      <c r="J133" s="163">
        <f t="shared" si="12"/>
        <v>0</v>
      </c>
      <c r="K133" s="163">
        <f t="shared" si="12"/>
        <v>0</v>
      </c>
      <c r="L133" s="163">
        <f t="shared" si="12"/>
        <v>0</v>
      </c>
      <c r="M133" s="163">
        <f t="shared" si="12"/>
        <v>0</v>
      </c>
      <c r="N133" s="163">
        <f t="shared" si="12"/>
        <v>313.4</v>
      </c>
      <c r="O133" s="163">
        <f t="shared" si="12"/>
        <v>0</v>
      </c>
      <c r="P133" s="163">
        <f t="shared" si="12"/>
        <v>0</v>
      </c>
      <c r="Q133" s="163">
        <f t="shared" si="12"/>
        <v>313.4</v>
      </c>
      <c r="R133" s="162" t="s">
        <v>103</v>
      </c>
      <c r="S133" s="163">
        <f aca="true" t="shared" si="13" ref="S133:AD133">S131+S132</f>
        <v>6689.8</v>
      </c>
      <c r="T133" s="163">
        <f t="shared" si="13"/>
        <v>3307.1800000000003</v>
      </c>
      <c r="U133" s="163">
        <f t="shared" si="13"/>
        <v>57.66</v>
      </c>
      <c r="V133" s="163">
        <f t="shared" si="13"/>
        <v>10054.64</v>
      </c>
      <c r="W133" s="163">
        <f t="shared" si="13"/>
        <v>7664.21</v>
      </c>
      <c r="X133" s="163">
        <f t="shared" si="13"/>
        <v>2797.1700000000005</v>
      </c>
      <c r="Y133" s="163">
        <f t="shared" si="13"/>
        <v>8.35</v>
      </c>
      <c r="Z133" s="163">
        <f t="shared" si="13"/>
        <v>10469.73</v>
      </c>
      <c r="AA133" s="163">
        <f t="shared" si="13"/>
        <v>0</v>
      </c>
      <c r="AB133" s="163">
        <f t="shared" si="13"/>
        <v>0</v>
      </c>
      <c r="AC133" s="163">
        <f t="shared" si="13"/>
        <v>0</v>
      </c>
      <c r="AD133" s="163">
        <f t="shared" si="13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49"/>
      <c r="G134" s="11"/>
      <c r="H134" s="11"/>
      <c r="I134" s="11"/>
      <c r="J134" s="149"/>
      <c r="K134" s="11"/>
      <c r="L134" s="11"/>
      <c r="M134" s="142"/>
      <c r="N134" s="11"/>
      <c r="O134" s="11"/>
      <c r="P134" s="11"/>
      <c r="Q134" s="11"/>
      <c r="R134" s="126" t="s">
        <v>126</v>
      </c>
      <c r="S134" s="11"/>
      <c r="T134" s="11"/>
      <c r="U134" s="11"/>
      <c r="V134" s="142"/>
      <c r="W134" s="149"/>
      <c r="X134" s="11"/>
      <c r="Y134" s="11"/>
      <c r="Z134" s="11"/>
      <c r="AA134" s="149"/>
      <c r="AB134" s="11"/>
      <c r="AC134" s="11"/>
      <c r="AD134" s="11"/>
    </row>
    <row r="135" spans="1:30" s="27" customFormat="1" ht="12.75">
      <c r="A135" s="124" t="s">
        <v>127</v>
      </c>
      <c r="B135" s="11">
        <f>$B$19</f>
        <v>0</v>
      </c>
      <c r="C135" s="11">
        <f>$C$19</f>
        <v>4058.237</v>
      </c>
      <c r="D135" s="11">
        <f>$D$19</f>
        <v>28209.3</v>
      </c>
      <c r="E135" s="142">
        <f>$E$19</f>
        <v>32267.537</v>
      </c>
      <c r="F135" s="149">
        <f>$F$19</f>
        <v>0</v>
      </c>
      <c r="G135" s="11">
        <f>$G$19</f>
        <v>480.372</v>
      </c>
      <c r="H135" s="11">
        <f>$H$19</f>
        <v>8079.8</v>
      </c>
      <c r="I135" s="11">
        <f>$I$19</f>
        <v>8560.172</v>
      </c>
      <c r="J135" s="149">
        <f>$J$19</f>
        <v>0</v>
      </c>
      <c r="K135" s="11">
        <f>$K$19</f>
        <v>0</v>
      </c>
      <c r="L135" s="11">
        <f>$L$19</f>
        <v>0</v>
      </c>
      <c r="M135" s="142">
        <f>$M$19</f>
        <v>0</v>
      </c>
      <c r="N135" s="11">
        <f>$N$19</f>
        <v>0</v>
      </c>
      <c r="O135" s="11">
        <f>$O$19</f>
        <v>0</v>
      </c>
      <c r="P135" s="11">
        <f>$P$19</f>
        <v>0</v>
      </c>
      <c r="Q135" s="11">
        <f>$Q$19</f>
        <v>0</v>
      </c>
      <c r="R135" s="124" t="s">
        <v>127</v>
      </c>
      <c r="S135" s="11">
        <f>$S$19</f>
        <v>0</v>
      </c>
      <c r="T135" s="11">
        <f>$T$19</f>
        <v>701.193</v>
      </c>
      <c r="U135" s="11">
        <f>$U$19</f>
        <v>2510.4</v>
      </c>
      <c r="V135" s="142">
        <f>$V$19</f>
        <v>3211.593</v>
      </c>
      <c r="W135" s="149">
        <f>$W$19</f>
        <v>0</v>
      </c>
      <c r="X135" s="11">
        <f>$X$19</f>
        <v>85.2</v>
      </c>
      <c r="Y135" s="11">
        <f>$Y$19</f>
        <v>433.7</v>
      </c>
      <c r="Z135" s="11">
        <f>$Z$19</f>
        <v>518.9</v>
      </c>
      <c r="AA135" s="149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4" t="s">
        <v>128</v>
      </c>
      <c r="B136" s="11">
        <f>$B$29</f>
        <v>51082.6</v>
      </c>
      <c r="C136" s="11">
        <f>$C$29</f>
        <v>20147.407999999996</v>
      </c>
      <c r="D136" s="11">
        <f>$D$29</f>
        <v>44978.3</v>
      </c>
      <c r="E136" s="142">
        <f>$E$29</f>
        <v>116208.308</v>
      </c>
      <c r="F136" s="149">
        <f>$F$29</f>
        <v>249.89999999999998</v>
      </c>
      <c r="G136" s="11">
        <f>$G$29</f>
        <v>147.1</v>
      </c>
      <c r="H136" s="11">
        <f>$H$29</f>
        <v>0</v>
      </c>
      <c r="I136" s="11">
        <f>$I$29</f>
        <v>397</v>
      </c>
      <c r="J136" s="149">
        <f>$J$29</f>
        <v>0</v>
      </c>
      <c r="K136" s="11">
        <f>$K$29</f>
        <v>0</v>
      </c>
      <c r="L136" s="11">
        <f>$L$29</f>
        <v>0</v>
      </c>
      <c r="M136" s="142">
        <f>$M$29</f>
        <v>0</v>
      </c>
      <c r="N136" s="11">
        <f>$N$29</f>
        <v>0</v>
      </c>
      <c r="O136" s="11">
        <f>$O$29</f>
        <v>0</v>
      </c>
      <c r="P136" s="11">
        <f>$P$29</f>
        <v>0</v>
      </c>
      <c r="Q136" s="11">
        <f>$Q$29</f>
        <v>0</v>
      </c>
      <c r="R136" s="124" t="s">
        <v>128</v>
      </c>
      <c r="S136" s="11">
        <f>$S$29</f>
        <v>5779.8</v>
      </c>
      <c r="T136" s="11">
        <f>$T$29</f>
        <v>1860.214</v>
      </c>
      <c r="U136" s="11">
        <f>$U$29</f>
        <v>144</v>
      </c>
      <c r="V136" s="142">
        <f>$V$29</f>
        <v>7784.014</v>
      </c>
      <c r="W136" s="149">
        <f>$W$29</f>
        <v>642.3000000000001</v>
      </c>
      <c r="X136" s="11">
        <f>$X$29</f>
        <v>124</v>
      </c>
      <c r="Y136" s="11">
        <f>$Y$29</f>
        <v>12.1</v>
      </c>
      <c r="Z136" s="11">
        <f>$Z$29</f>
        <v>778.4000000000001</v>
      </c>
      <c r="AA136" s="149">
        <f>$AA$29</f>
        <v>0</v>
      </c>
      <c r="AB136" s="11">
        <f>$AB$29</f>
        <v>0</v>
      </c>
      <c r="AC136" s="11">
        <f>$AC$29</f>
        <v>0</v>
      </c>
      <c r="AD136" s="11">
        <f>$AD$29</f>
        <v>0</v>
      </c>
    </row>
    <row r="137" spans="1:30" s="27" customFormat="1" ht="12.75">
      <c r="A137" s="124" t="s">
        <v>129</v>
      </c>
      <c r="B137" s="11">
        <f>$B$37</f>
        <v>0</v>
      </c>
      <c r="C137" s="11">
        <f>$C$37</f>
        <v>4043.596</v>
      </c>
      <c r="D137" s="11">
        <f>$D$37</f>
        <v>21362.5</v>
      </c>
      <c r="E137" s="142">
        <f>$E$37</f>
        <v>25406.096</v>
      </c>
      <c r="F137" s="149">
        <f>$F$37</f>
        <v>0</v>
      </c>
      <c r="G137" s="11">
        <f>$G$37</f>
        <v>3127.3690000000006</v>
      </c>
      <c r="H137" s="11">
        <f>$H$37</f>
        <v>5882.7</v>
      </c>
      <c r="I137" s="11">
        <f>$I$37</f>
        <v>9010.069</v>
      </c>
      <c r="J137" s="149">
        <f>$J$37</f>
        <v>0</v>
      </c>
      <c r="K137" s="11">
        <f>$K$37</f>
        <v>0</v>
      </c>
      <c r="L137" s="11">
        <f>$L$37</f>
        <v>0</v>
      </c>
      <c r="M137" s="142">
        <f>$M$37</f>
        <v>0</v>
      </c>
      <c r="N137" s="11">
        <f>$N$37</f>
        <v>0</v>
      </c>
      <c r="O137" s="11">
        <f>$O$37</f>
        <v>52.4</v>
      </c>
      <c r="P137" s="11">
        <f>$P$37</f>
        <v>0</v>
      </c>
      <c r="Q137" s="11">
        <f>$Q$37</f>
        <v>52.4</v>
      </c>
      <c r="R137" s="124" t="s">
        <v>129</v>
      </c>
      <c r="S137" s="11">
        <f>$S$37</f>
        <v>0</v>
      </c>
      <c r="T137" s="11">
        <f>$T$37</f>
        <v>266.2</v>
      </c>
      <c r="U137" s="11">
        <f>$U$37</f>
        <v>635</v>
      </c>
      <c r="V137" s="142">
        <f>$V$37</f>
        <v>901.2</v>
      </c>
      <c r="W137" s="149">
        <f>$W$37</f>
        <v>0</v>
      </c>
      <c r="X137" s="11">
        <f>$X$37</f>
        <v>0</v>
      </c>
      <c r="Y137" s="11">
        <f>$Y$37</f>
        <v>0</v>
      </c>
      <c r="Z137" s="11">
        <f>$Z$37</f>
        <v>0</v>
      </c>
      <c r="AA137" s="149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4" t="s">
        <v>130</v>
      </c>
      <c r="B138" s="11">
        <f>$B$38</f>
        <v>7332.4</v>
      </c>
      <c r="C138" s="11">
        <f>$C$38</f>
        <v>6323.841999999999</v>
      </c>
      <c r="D138" s="11">
        <f>$D$38</f>
        <v>517.5</v>
      </c>
      <c r="E138" s="142">
        <f>$E$38</f>
        <v>14173.742000000002</v>
      </c>
      <c r="F138" s="149">
        <f>$F$38</f>
        <v>11761.099999999999</v>
      </c>
      <c r="G138" s="11">
        <f>$G$38</f>
        <v>10765.266</v>
      </c>
      <c r="H138" s="11">
        <f>$H$38</f>
        <v>2919.4</v>
      </c>
      <c r="I138" s="11">
        <f>$I$38</f>
        <v>25445.766000000003</v>
      </c>
      <c r="J138" s="149">
        <f>$J$38</f>
        <v>0</v>
      </c>
      <c r="K138" s="11">
        <f>$K$38</f>
        <v>0</v>
      </c>
      <c r="L138" s="11">
        <f>$L$38</f>
        <v>0</v>
      </c>
      <c r="M138" s="142">
        <f>$M$38</f>
        <v>0</v>
      </c>
      <c r="N138" s="11">
        <f>$N$38</f>
        <v>18.7</v>
      </c>
      <c r="O138" s="11">
        <f>$O$38</f>
        <v>131.2</v>
      </c>
      <c r="P138" s="11">
        <f>$P$38</f>
        <v>0</v>
      </c>
      <c r="Q138" s="11">
        <f>$Q$38</f>
        <v>149.89999999999998</v>
      </c>
      <c r="R138" s="124" t="s">
        <v>130</v>
      </c>
      <c r="S138" s="11">
        <f>$S$38</f>
        <v>715.4</v>
      </c>
      <c r="T138" s="11">
        <f>$T$38</f>
        <v>810.6000000000001</v>
      </c>
      <c r="U138" s="11">
        <f>$U$38</f>
        <v>1601.7</v>
      </c>
      <c r="V138" s="142">
        <f>$V$38</f>
        <v>3127.7000000000003</v>
      </c>
      <c r="W138" s="149">
        <f>$W$38</f>
        <v>5.6</v>
      </c>
      <c r="X138" s="11">
        <f>$X$38</f>
        <v>43.33</v>
      </c>
      <c r="Y138" s="11">
        <f>$Y$38</f>
        <v>0</v>
      </c>
      <c r="Z138" s="11">
        <f>$Z$38</f>
        <v>48.93000000000001</v>
      </c>
      <c r="AA138" s="149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4" t="s">
        <v>131</v>
      </c>
      <c r="B139" s="11">
        <f>$B$42</f>
        <v>0</v>
      </c>
      <c r="C139" s="11">
        <f>$C$42</f>
        <v>6008.985000000001</v>
      </c>
      <c r="D139" s="11">
        <f>$D$42</f>
        <v>6318.65</v>
      </c>
      <c r="E139" s="142">
        <f>$E$42</f>
        <v>12327.634999999998</v>
      </c>
      <c r="F139" s="149">
        <f>$F$42</f>
        <v>0</v>
      </c>
      <c r="G139" s="11">
        <f>$G$42</f>
        <v>2202.3</v>
      </c>
      <c r="H139" s="11">
        <f>$H$42</f>
        <v>3574.22</v>
      </c>
      <c r="I139" s="11">
        <f>$I$42</f>
        <v>5776.52</v>
      </c>
      <c r="J139" s="149">
        <f>$J$42</f>
        <v>0</v>
      </c>
      <c r="K139" s="11">
        <f>$K$42</f>
        <v>0</v>
      </c>
      <c r="L139" s="11">
        <f>$L$42</f>
        <v>32.17</v>
      </c>
      <c r="M139" s="142">
        <f>$M$42</f>
        <v>32.17</v>
      </c>
      <c r="N139" s="11">
        <f>$N$42</f>
        <v>0</v>
      </c>
      <c r="O139" s="11">
        <f>$O$42</f>
        <v>13.6</v>
      </c>
      <c r="P139" s="11">
        <f>$P$42</f>
        <v>5.75</v>
      </c>
      <c r="Q139" s="11">
        <f>$Q$42</f>
        <v>19.35</v>
      </c>
      <c r="R139" s="124" t="s">
        <v>131</v>
      </c>
      <c r="S139" s="11">
        <f>$S$42</f>
        <v>0</v>
      </c>
      <c r="T139" s="11">
        <f>$T$42</f>
        <v>950.875</v>
      </c>
      <c r="U139" s="11">
        <f>$U$42</f>
        <v>1200.29</v>
      </c>
      <c r="V139" s="142">
        <f>$V$42</f>
        <v>2151.165</v>
      </c>
      <c r="W139" s="149">
        <f>$W$42</f>
        <v>0</v>
      </c>
      <c r="X139" s="11">
        <f>$X$42</f>
        <v>0</v>
      </c>
      <c r="Y139" s="11">
        <f>$Y$42</f>
        <v>244.45</v>
      </c>
      <c r="Z139" s="11">
        <f>$Z$42</f>
        <v>244.45</v>
      </c>
      <c r="AA139" s="149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4" t="s">
        <v>132</v>
      </c>
      <c r="B140" s="11">
        <f>$B$46</f>
        <v>8112.584</v>
      </c>
      <c r="C140" s="11">
        <f>$C$46</f>
        <v>6292.085999999999</v>
      </c>
      <c r="D140" s="11">
        <f>$D$46</f>
        <v>6521.9</v>
      </c>
      <c r="E140" s="142">
        <f>$E$46</f>
        <v>20926.57</v>
      </c>
      <c r="F140" s="149">
        <f>$F$46</f>
        <v>1661.362</v>
      </c>
      <c r="G140" s="11">
        <f>$G$46</f>
        <v>1431.102</v>
      </c>
      <c r="H140" s="11">
        <f>$H$46</f>
        <v>369.7</v>
      </c>
      <c r="I140" s="11">
        <f>$I$46</f>
        <v>3462.164</v>
      </c>
      <c r="J140" s="149">
        <f>$J$46</f>
        <v>0</v>
      </c>
      <c r="K140" s="11">
        <f>$K$46</f>
        <v>49.448</v>
      </c>
      <c r="L140" s="11">
        <f>$L$46</f>
        <v>66.2</v>
      </c>
      <c r="M140" s="142">
        <f>$M$46</f>
        <v>115.648</v>
      </c>
      <c r="N140" s="11">
        <f>$N$46</f>
        <v>2.96</v>
      </c>
      <c r="O140" s="11">
        <f>$O$46</f>
        <v>8.3</v>
      </c>
      <c r="P140" s="11">
        <f>$P$46</f>
        <v>118.2</v>
      </c>
      <c r="Q140" s="11">
        <f>$Q$46</f>
        <v>129.46</v>
      </c>
      <c r="R140" s="124" t="s">
        <v>132</v>
      </c>
      <c r="S140" s="11">
        <f>$S$46</f>
        <v>1824.3869999999997</v>
      </c>
      <c r="T140" s="11">
        <f>$T$46</f>
        <v>1413.196</v>
      </c>
      <c r="U140" s="11">
        <f>$U$46</f>
        <v>0</v>
      </c>
      <c r="V140" s="142">
        <f>$V$46</f>
        <v>3237.583</v>
      </c>
      <c r="W140" s="149">
        <f>$W$46</f>
        <v>25.808999999999997</v>
      </c>
      <c r="X140" s="11">
        <f>$X$46</f>
        <v>70.215</v>
      </c>
      <c r="Y140" s="11">
        <f>$Y$46</f>
        <v>1.9</v>
      </c>
      <c r="Z140" s="11">
        <f>$Z$46</f>
        <v>97.924</v>
      </c>
      <c r="AA140" s="149">
        <f>$AA$46</f>
        <v>0</v>
      </c>
      <c r="AB140" s="11">
        <f>$AB$46</f>
        <v>0</v>
      </c>
      <c r="AC140" s="11">
        <f>$AC$46</f>
        <v>0</v>
      </c>
      <c r="AD140" s="11">
        <f>$AD$46</f>
        <v>0</v>
      </c>
    </row>
    <row r="141" spans="1:30" s="72" customFormat="1" ht="12.75">
      <c r="A141" s="162" t="s">
        <v>103</v>
      </c>
      <c r="B141" s="163">
        <f aca="true" t="shared" si="14" ref="B141:Q141">B135+B136+B137+B138+B139+B140</f>
        <v>66527.584</v>
      </c>
      <c r="C141" s="163">
        <f t="shared" si="14"/>
        <v>46874.153999999995</v>
      </c>
      <c r="D141" s="163">
        <f t="shared" si="14"/>
        <v>107908.15</v>
      </c>
      <c r="E141" s="163">
        <f t="shared" si="14"/>
        <v>221309.888</v>
      </c>
      <c r="F141" s="163">
        <f t="shared" si="14"/>
        <v>13672.361999999997</v>
      </c>
      <c r="G141" s="163">
        <f t="shared" si="14"/>
        <v>18153.509</v>
      </c>
      <c r="H141" s="163">
        <f t="shared" si="14"/>
        <v>20825.820000000003</v>
      </c>
      <c r="I141" s="163">
        <f t="shared" si="14"/>
        <v>52651.691</v>
      </c>
      <c r="J141" s="163">
        <f t="shared" si="14"/>
        <v>0</v>
      </c>
      <c r="K141" s="163">
        <f t="shared" si="14"/>
        <v>49.448</v>
      </c>
      <c r="L141" s="163">
        <f t="shared" si="14"/>
        <v>98.37</v>
      </c>
      <c r="M141" s="163">
        <f t="shared" si="14"/>
        <v>147.81799999999998</v>
      </c>
      <c r="N141" s="163">
        <f t="shared" si="14"/>
        <v>21.66</v>
      </c>
      <c r="O141" s="163">
        <f t="shared" si="14"/>
        <v>205.5</v>
      </c>
      <c r="P141" s="163">
        <f t="shared" si="14"/>
        <v>123.95</v>
      </c>
      <c r="Q141" s="163">
        <f t="shared" si="14"/>
        <v>351.11</v>
      </c>
      <c r="R141" s="162" t="s">
        <v>103</v>
      </c>
      <c r="S141" s="163">
        <f aca="true" t="shared" si="15" ref="S141:AD141">S135+S136+S137+S138+S139+S140</f>
        <v>8319.587</v>
      </c>
      <c r="T141" s="163">
        <f t="shared" si="15"/>
        <v>6002.278</v>
      </c>
      <c r="U141" s="163">
        <f t="shared" si="15"/>
        <v>6091.39</v>
      </c>
      <c r="V141" s="163">
        <f t="shared" si="15"/>
        <v>20413.255</v>
      </c>
      <c r="W141" s="163">
        <f t="shared" si="15"/>
        <v>673.7090000000001</v>
      </c>
      <c r="X141" s="163">
        <f t="shared" si="15"/>
        <v>322.745</v>
      </c>
      <c r="Y141" s="163">
        <f t="shared" si="15"/>
        <v>692.15</v>
      </c>
      <c r="Z141" s="163">
        <f t="shared" si="15"/>
        <v>1688.6040000000003</v>
      </c>
      <c r="AA141" s="163">
        <f t="shared" si="15"/>
        <v>0</v>
      </c>
      <c r="AB141" s="163">
        <f t="shared" si="15"/>
        <v>0</v>
      </c>
      <c r="AC141" s="163">
        <f t="shared" si="15"/>
        <v>0</v>
      </c>
      <c r="AD141" s="163">
        <f t="shared" si="15"/>
        <v>0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49"/>
      <c r="G142" s="11"/>
      <c r="H142" s="11"/>
      <c r="I142" s="11"/>
      <c r="J142" s="149"/>
      <c r="K142" s="11"/>
      <c r="L142" s="11"/>
      <c r="M142" s="142"/>
      <c r="N142" s="11"/>
      <c r="O142" s="11"/>
      <c r="P142" s="11"/>
      <c r="Q142" s="11"/>
      <c r="R142" s="126" t="s">
        <v>133</v>
      </c>
      <c r="S142" s="11"/>
      <c r="T142" s="11"/>
      <c r="U142" s="11"/>
      <c r="V142" s="142"/>
      <c r="W142" s="149"/>
      <c r="X142" s="11"/>
      <c r="Y142" s="11"/>
      <c r="Z142" s="11"/>
      <c r="AA142" s="149"/>
      <c r="AB142" s="11"/>
      <c r="AC142" s="11"/>
      <c r="AD142" s="11"/>
    </row>
    <row r="143" spans="1:30" s="27" customFormat="1" ht="12.75">
      <c r="A143" s="124" t="s">
        <v>134</v>
      </c>
      <c r="B143" s="11">
        <f>$B$15</f>
        <v>4212.8</v>
      </c>
      <c r="C143" s="11">
        <f>$C$15</f>
        <v>2065.95</v>
      </c>
      <c r="D143" s="11">
        <f>$D$15</f>
        <v>15</v>
      </c>
      <c r="E143" s="142">
        <f>$E$15</f>
        <v>6293.750000000001</v>
      </c>
      <c r="F143" s="149">
        <f>$F$15</f>
        <v>145.5</v>
      </c>
      <c r="G143" s="11">
        <f>$G$15</f>
        <v>0</v>
      </c>
      <c r="H143" s="11">
        <f>$H$15</f>
        <v>0</v>
      </c>
      <c r="I143" s="11">
        <f>$I$15</f>
        <v>145.5</v>
      </c>
      <c r="J143" s="149">
        <f>$J$15</f>
        <v>0</v>
      </c>
      <c r="K143" s="11">
        <f>$K$15</f>
        <v>0</v>
      </c>
      <c r="L143" s="11">
        <f>$L$15</f>
        <v>0</v>
      </c>
      <c r="M143" s="142">
        <f>$M$15</f>
        <v>0</v>
      </c>
      <c r="N143" s="11">
        <f>$N$15</f>
        <v>38.9</v>
      </c>
      <c r="O143" s="11">
        <f>$O$15</f>
        <v>0</v>
      </c>
      <c r="P143" s="11">
        <f>$P$15</f>
        <v>0</v>
      </c>
      <c r="Q143" s="11">
        <f>$Q$15</f>
        <v>38.9</v>
      </c>
      <c r="R143" s="124" t="s">
        <v>134</v>
      </c>
      <c r="S143" s="11">
        <f>$S$15</f>
        <v>1202.9</v>
      </c>
      <c r="T143" s="11">
        <f>$T$15</f>
        <v>0</v>
      </c>
      <c r="U143" s="11">
        <f>$U$15</f>
        <v>0</v>
      </c>
      <c r="V143" s="142">
        <f>$V$15</f>
        <v>1202.9</v>
      </c>
      <c r="W143" s="149">
        <f>$W$15</f>
        <v>11024.1</v>
      </c>
      <c r="X143" s="11">
        <f>$X$15</f>
        <v>0</v>
      </c>
      <c r="Y143" s="11">
        <f>$Y$15</f>
        <v>0</v>
      </c>
      <c r="Z143" s="11">
        <f>$Z$15</f>
        <v>11024.1</v>
      </c>
      <c r="AA143" s="149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4" t="s">
        <v>135</v>
      </c>
      <c r="B144" s="11">
        <f>$B$51</f>
        <v>68.3</v>
      </c>
      <c r="C144" s="11">
        <f>$C$51</f>
        <v>360.1</v>
      </c>
      <c r="D144" s="11">
        <f>$D$51</f>
        <v>0</v>
      </c>
      <c r="E144" s="142">
        <f>$E$51</f>
        <v>428.4</v>
      </c>
      <c r="F144" s="149">
        <f>$F$51</f>
        <v>0</v>
      </c>
      <c r="G144" s="11">
        <f>$G$51</f>
        <v>0</v>
      </c>
      <c r="H144" s="11">
        <f>$H$51</f>
        <v>0</v>
      </c>
      <c r="I144" s="11">
        <f>$I$51</f>
        <v>0</v>
      </c>
      <c r="J144" s="149">
        <f>$J$51</f>
        <v>0</v>
      </c>
      <c r="K144" s="11">
        <f>$K$51</f>
        <v>0</v>
      </c>
      <c r="L144" s="11">
        <f>$L$51</f>
        <v>0</v>
      </c>
      <c r="M144" s="142">
        <f>$M$51</f>
        <v>0</v>
      </c>
      <c r="N144" s="11">
        <f>$N$51</f>
        <v>0</v>
      </c>
      <c r="O144" s="11">
        <f>$O$51</f>
        <v>0</v>
      </c>
      <c r="P144" s="11">
        <f>$P$51</f>
        <v>0</v>
      </c>
      <c r="Q144" s="11">
        <f>$Q$51</f>
        <v>0</v>
      </c>
      <c r="R144" s="124" t="s">
        <v>135</v>
      </c>
      <c r="S144" s="11">
        <f>$S$51</f>
        <v>0</v>
      </c>
      <c r="T144" s="11">
        <f>$T$51</f>
        <v>8.4</v>
      </c>
      <c r="U144" s="11">
        <f>$U$51</f>
        <v>0</v>
      </c>
      <c r="V144" s="142">
        <f>$V$51</f>
        <v>8.4</v>
      </c>
      <c r="W144" s="149">
        <f>$W$51</f>
        <v>19.3</v>
      </c>
      <c r="X144" s="11">
        <f>$X$51</f>
        <v>22.9</v>
      </c>
      <c r="Y144" s="11">
        <f>$Y$51</f>
        <v>0</v>
      </c>
      <c r="Z144" s="11">
        <f>$Z$51</f>
        <v>42.2</v>
      </c>
      <c r="AA144" s="149">
        <f>$AA$51</f>
        <v>0</v>
      </c>
      <c r="AB144" s="11">
        <f>$AB$51</f>
        <v>0</v>
      </c>
      <c r="AC144" s="11">
        <f>$AC$51</f>
        <v>0</v>
      </c>
      <c r="AD144" s="11">
        <f>$AD$51</f>
        <v>0</v>
      </c>
    </row>
    <row r="145" spans="1:30" s="27" customFormat="1" ht="12.75">
      <c r="A145" s="124" t="s">
        <v>136</v>
      </c>
      <c r="B145" s="11">
        <f>$B$62</f>
        <v>3646.1</v>
      </c>
      <c r="C145" s="11">
        <f>$C$62</f>
        <v>4920.6</v>
      </c>
      <c r="D145" s="11">
        <f>$D$62</f>
        <v>171.01</v>
      </c>
      <c r="E145" s="142">
        <f>$E$62</f>
        <v>8737.710000000001</v>
      </c>
      <c r="F145" s="149">
        <f>$F$62</f>
        <v>704.4</v>
      </c>
      <c r="G145" s="11">
        <f>$G$62</f>
        <v>255.2</v>
      </c>
      <c r="H145" s="11">
        <f>$H$62</f>
        <v>0</v>
      </c>
      <c r="I145" s="11">
        <f>$I$62</f>
        <v>959.5999999999998</v>
      </c>
      <c r="J145" s="149">
        <f>$J$62</f>
        <v>0</v>
      </c>
      <c r="K145" s="11">
        <f>$K$62</f>
        <v>0</v>
      </c>
      <c r="L145" s="11">
        <f>$L$62</f>
        <v>0</v>
      </c>
      <c r="M145" s="142">
        <f>$M$62</f>
        <v>0</v>
      </c>
      <c r="N145" s="11">
        <f>$N$62</f>
        <v>0</v>
      </c>
      <c r="O145" s="11">
        <f>$O$62</f>
        <v>0</v>
      </c>
      <c r="P145" s="11">
        <f>$P$62</f>
        <v>0</v>
      </c>
      <c r="Q145" s="11">
        <f>$Q$62</f>
        <v>0</v>
      </c>
      <c r="R145" s="124" t="s">
        <v>136</v>
      </c>
      <c r="S145" s="11">
        <f>$S$62</f>
        <v>898.0999999999999</v>
      </c>
      <c r="T145" s="11">
        <f>$T$62</f>
        <v>881</v>
      </c>
      <c r="U145" s="11">
        <f>$U$62</f>
        <v>0</v>
      </c>
      <c r="V145" s="142">
        <f>$V$62</f>
        <v>1779.1</v>
      </c>
      <c r="W145" s="149">
        <f>$W$62</f>
        <v>230</v>
      </c>
      <c r="X145" s="11">
        <f>$X$62</f>
        <v>749.1999999999999</v>
      </c>
      <c r="Y145" s="11">
        <f>$Y$62</f>
        <v>0</v>
      </c>
      <c r="Z145" s="11">
        <f>$Z$62</f>
        <v>979.2</v>
      </c>
      <c r="AA145" s="149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2" customFormat="1" ht="12.75">
      <c r="A146" s="162" t="s">
        <v>103</v>
      </c>
      <c r="B146" s="163">
        <f aca="true" t="shared" si="16" ref="B146:Q146">B143+B144+B145</f>
        <v>7927.200000000001</v>
      </c>
      <c r="C146" s="163">
        <f t="shared" si="16"/>
        <v>7346.65</v>
      </c>
      <c r="D146" s="163">
        <f t="shared" si="16"/>
        <v>186.01</v>
      </c>
      <c r="E146" s="163">
        <f t="shared" si="16"/>
        <v>15459.86</v>
      </c>
      <c r="F146" s="163">
        <f t="shared" si="16"/>
        <v>849.9</v>
      </c>
      <c r="G146" s="163">
        <f t="shared" si="16"/>
        <v>255.2</v>
      </c>
      <c r="H146" s="163">
        <f t="shared" si="16"/>
        <v>0</v>
      </c>
      <c r="I146" s="163">
        <f t="shared" si="16"/>
        <v>1105.1</v>
      </c>
      <c r="J146" s="163">
        <f t="shared" si="16"/>
        <v>0</v>
      </c>
      <c r="K146" s="163">
        <f t="shared" si="16"/>
        <v>0</v>
      </c>
      <c r="L146" s="163">
        <f t="shared" si="16"/>
        <v>0</v>
      </c>
      <c r="M146" s="163">
        <f t="shared" si="16"/>
        <v>0</v>
      </c>
      <c r="N146" s="163">
        <f t="shared" si="16"/>
        <v>38.9</v>
      </c>
      <c r="O146" s="163">
        <f t="shared" si="16"/>
        <v>0</v>
      </c>
      <c r="P146" s="163">
        <f t="shared" si="16"/>
        <v>0</v>
      </c>
      <c r="Q146" s="163">
        <f t="shared" si="16"/>
        <v>38.9</v>
      </c>
      <c r="R146" s="162" t="s">
        <v>103</v>
      </c>
      <c r="S146" s="163">
        <f aca="true" t="shared" si="17" ref="S146:AD146">S143+S144+S145</f>
        <v>2101</v>
      </c>
      <c r="T146" s="163">
        <f t="shared" si="17"/>
        <v>889.4</v>
      </c>
      <c r="U146" s="163">
        <f t="shared" si="17"/>
        <v>0</v>
      </c>
      <c r="V146" s="163">
        <f t="shared" si="17"/>
        <v>2990.4</v>
      </c>
      <c r="W146" s="163">
        <f t="shared" si="17"/>
        <v>11273.4</v>
      </c>
      <c r="X146" s="163">
        <f t="shared" si="17"/>
        <v>772.0999999999999</v>
      </c>
      <c r="Y146" s="163">
        <f t="shared" si="17"/>
        <v>0</v>
      </c>
      <c r="Z146" s="163">
        <f t="shared" si="17"/>
        <v>12045.500000000002</v>
      </c>
      <c r="AA146" s="163">
        <f t="shared" si="17"/>
        <v>0</v>
      </c>
      <c r="AB146" s="163">
        <f t="shared" si="17"/>
        <v>0</v>
      </c>
      <c r="AC146" s="163">
        <f t="shared" si="17"/>
        <v>0</v>
      </c>
      <c r="AD146" s="163">
        <f t="shared" si="17"/>
        <v>0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49"/>
      <c r="G147" s="11"/>
      <c r="H147" s="11"/>
      <c r="I147" s="11"/>
      <c r="J147" s="149"/>
      <c r="K147" s="11"/>
      <c r="L147" s="11"/>
      <c r="M147" s="142"/>
      <c r="N147" s="11"/>
      <c r="O147" s="11"/>
      <c r="P147" s="11"/>
      <c r="Q147" s="11"/>
      <c r="R147" s="126" t="s">
        <v>137</v>
      </c>
      <c r="S147" s="11"/>
      <c r="T147" s="11"/>
      <c r="U147" s="11"/>
      <c r="V147" s="142"/>
      <c r="W147" s="149"/>
      <c r="X147" s="11"/>
      <c r="Y147" s="11"/>
      <c r="Z147" s="11"/>
      <c r="AA147" s="149"/>
      <c r="AB147" s="11"/>
      <c r="AC147" s="11"/>
      <c r="AD147" s="11"/>
    </row>
    <row r="148" spans="1:30" s="27" customFormat="1" ht="12.75">
      <c r="A148" s="124" t="s">
        <v>138</v>
      </c>
      <c r="B148" s="11">
        <f>$B$22</f>
        <v>10082.900000000001</v>
      </c>
      <c r="C148" s="11">
        <f>$C$22</f>
        <v>2082.2</v>
      </c>
      <c r="D148" s="11">
        <f>$D$22</f>
        <v>242.2</v>
      </c>
      <c r="E148" s="142">
        <f>$E$22</f>
        <v>12407.300000000001</v>
      </c>
      <c r="F148" s="149">
        <f>$F$22</f>
        <v>4017.4</v>
      </c>
      <c r="G148" s="11">
        <f>$G$22</f>
        <v>1440.3</v>
      </c>
      <c r="H148" s="11">
        <f>$H$22</f>
        <v>0</v>
      </c>
      <c r="I148" s="11">
        <f>$I$22</f>
        <v>5457.7</v>
      </c>
      <c r="J148" s="149">
        <f>$J$22</f>
        <v>2300.5</v>
      </c>
      <c r="K148" s="11">
        <f>$K$22</f>
        <v>1410.8</v>
      </c>
      <c r="L148" s="11">
        <f>$L$22</f>
        <v>1.9</v>
      </c>
      <c r="M148" s="142">
        <f>$M$22</f>
        <v>3713.2</v>
      </c>
      <c r="N148" s="11">
        <f>$N$22</f>
        <v>0</v>
      </c>
      <c r="O148" s="11">
        <f>$O$22</f>
        <v>0</v>
      </c>
      <c r="P148" s="11">
        <f>$P$22</f>
        <v>0</v>
      </c>
      <c r="Q148" s="11">
        <f>$Q$22</f>
        <v>0</v>
      </c>
      <c r="R148" s="124" t="s">
        <v>138</v>
      </c>
      <c r="S148" s="11">
        <f>$S$22</f>
        <v>2019.6999999999998</v>
      </c>
      <c r="T148" s="11">
        <f>$T$22</f>
        <v>355.9</v>
      </c>
      <c r="U148" s="11">
        <f>$U$22</f>
        <v>0</v>
      </c>
      <c r="V148" s="142">
        <f>$V$22</f>
        <v>2375.6000000000004</v>
      </c>
      <c r="W148" s="149">
        <f>$W$22</f>
        <v>162</v>
      </c>
      <c r="X148" s="11">
        <f>$X$22</f>
        <v>94.1</v>
      </c>
      <c r="Y148" s="11">
        <f>$Y$22</f>
        <v>0</v>
      </c>
      <c r="Z148" s="11">
        <f>$Z$22</f>
        <v>256.1</v>
      </c>
      <c r="AA148" s="149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4" t="s">
        <v>139</v>
      </c>
      <c r="B149" s="11">
        <f>$B$59</f>
        <v>0</v>
      </c>
      <c r="C149" s="11">
        <f>$C$59</f>
        <v>1642.8</v>
      </c>
      <c r="D149" s="11">
        <f>$D$59</f>
        <v>2549.8</v>
      </c>
      <c r="E149" s="142">
        <f>$E$59</f>
        <v>4192.6</v>
      </c>
      <c r="F149" s="149">
        <f>$F$59</f>
        <v>0</v>
      </c>
      <c r="G149" s="11">
        <f>$G$59</f>
        <v>196.4</v>
      </c>
      <c r="H149" s="11">
        <f>$H$59</f>
        <v>741.5</v>
      </c>
      <c r="I149" s="11">
        <f>$I$59</f>
        <v>937.9</v>
      </c>
      <c r="J149" s="149">
        <f>$J$59</f>
        <v>0</v>
      </c>
      <c r="K149" s="11">
        <f>$K$59</f>
        <v>0</v>
      </c>
      <c r="L149" s="11">
        <f>$L$59</f>
        <v>0</v>
      </c>
      <c r="M149" s="142">
        <f>$M$59</f>
        <v>0</v>
      </c>
      <c r="N149" s="11">
        <f>$N$59</f>
        <v>0</v>
      </c>
      <c r="O149" s="11">
        <f>$O$59</f>
        <v>0</v>
      </c>
      <c r="P149" s="11">
        <f>$P$59</f>
        <v>0</v>
      </c>
      <c r="Q149" s="11">
        <f>$Q$59</f>
        <v>0</v>
      </c>
      <c r="R149" s="124" t="s">
        <v>139</v>
      </c>
      <c r="S149" s="11">
        <f>$S$59</f>
        <v>0</v>
      </c>
      <c r="T149" s="11">
        <f>$T$59</f>
        <v>0.5</v>
      </c>
      <c r="U149" s="11">
        <f>$U$59</f>
        <v>0</v>
      </c>
      <c r="V149" s="142">
        <f>$V$59</f>
        <v>0.5</v>
      </c>
      <c r="W149" s="149">
        <f>$W$59</f>
        <v>0</v>
      </c>
      <c r="X149" s="11">
        <f>$X$59</f>
        <v>16.4</v>
      </c>
      <c r="Y149" s="11">
        <f>$Y$59</f>
        <v>5.7</v>
      </c>
      <c r="Z149" s="11">
        <f>$Z$59</f>
        <v>22.099999999999998</v>
      </c>
      <c r="AA149" s="149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4" t="s">
        <v>140</v>
      </c>
      <c r="B150" s="11">
        <f>$B$72</f>
        <v>10435.6</v>
      </c>
      <c r="C150" s="11">
        <f>$C$72</f>
        <v>3.3</v>
      </c>
      <c r="D150" s="11">
        <f>$D$72</f>
        <v>0</v>
      </c>
      <c r="E150" s="142">
        <f>$E$72</f>
        <v>10438.9</v>
      </c>
      <c r="F150" s="149">
        <f>$F$72</f>
        <v>2730.9</v>
      </c>
      <c r="G150" s="11">
        <f>$G$72</f>
        <v>9.1</v>
      </c>
      <c r="H150" s="11">
        <f>$H$72</f>
        <v>0</v>
      </c>
      <c r="I150" s="11">
        <f>$I$72</f>
        <v>2740</v>
      </c>
      <c r="J150" s="149">
        <f>$J$72</f>
        <v>3263.4</v>
      </c>
      <c r="K150" s="11">
        <f>$K$72</f>
        <v>0</v>
      </c>
      <c r="L150" s="11">
        <f>$L$72</f>
        <v>7.5</v>
      </c>
      <c r="M150" s="142">
        <f>$M$72</f>
        <v>3270.9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4" t="s">
        <v>140</v>
      </c>
      <c r="S150" s="11">
        <f>$S$72</f>
        <v>40.8</v>
      </c>
      <c r="T150" s="11">
        <f>$T$72</f>
        <v>12.1</v>
      </c>
      <c r="U150" s="11">
        <f>$U$72</f>
        <v>0</v>
      </c>
      <c r="V150" s="142">
        <f>$V$72</f>
        <v>52.9</v>
      </c>
      <c r="W150" s="149">
        <f>$W$72</f>
        <v>8.3</v>
      </c>
      <c r="X150" s="11">
        <f>$X$72</f>
        <v>0</v>
      </c>
      <c r="Y150" s="11">
        <f>$Y$72</f>
        <v>0</v>
      </c>
      <c r="Z150" s="11">
        <f>$Z$72</f>
        <v>8.3</v>
      </c>
      <c r="AA150" s="149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4" t="s">
        <v>141</v>
      </c>
      <c r="B151" s="11">
        <f>$B$90</f>
        <v>22488.576</v>
      </c>
      <c r="C151" s="11">
        <f>$C$90</f>
        <v>11433.588</v>
      </c>
      <c r="D151" s="11">
        <f>$D$90</f>
        <v>422.1</v>
      </c>
      <c r="E151" s="142">
        <f>$E$90</f>
        <v>34344.263999999996</v>
      </c>
      <c r="F151" s="149">
        <f>$F$90</f>
        <v>6113.9</v>
      </c>
      <c r="G151" s="11">
        <f>$G$90</f>
        <v>1497.694</v>
      </c>
      <c r="H151" s="11">
        <f>$H$90</f>
        <v>0</v>
      </c>
      <c r="I151" s="11">
        <f>$I$90</f>
        <v>7611.593999999999</v>
      </c>
      <c r="J151" s="149">
        <f>$J$90</f>
        <v>113.39999999999999</v>
      </c>
      <c r="K151" s="11">
        <f>$K$90</f>
        <v>0</v>
      </c>
      <c r="L151" s="11">
        <f>$L$90</f>
        <v>0</v>
      </c>
      <c r="M151" s="142">
        <f>$M$90</f>
        <v>113.39999999999999</v>
      </c>
      <c r="N151" s="11">
        <f>$N$90</f>
        <v>38.7</v>
      </c>
      <c r="O151" s="11">
        <f>$O$90</f>
        <v>0</v>
      </c>
      <c r="P151" s="11">
        <f>$P$90</f>
        <v>0</v>
      </c>
      <c r="Q151" s="11">
        <f>$Q$90</f>
        <v>38.7</v>
      </c>
      <c r="R151" s="124" t="s">
        <v>141</v>
      </c>
      <c r="S151" s="11">
        <f>$S$90</f>
        <v>3754.455</v>
      </c>
      <c r="T151" s="11">
        <f>$T$90</f>
        <v>1218.587</v>
      </c>
      <c r="U151" s="11">
        <f>$U$90</f>
        <v>0</v>
      </c>
      <c r="V151" s="142">
        <f>$V$90</f>
        <v>4973.042</v>
      </c>
      <c r="W151" s="149">
        <f>$W$90</f>
        <v>257.4</v>
      </c>
      <c r="X151" s="11">
        <f>$X$90</f>
        <v>107.028</v>
      </c>
      <c r="Y151" s="11">
        <f>$Y$90</f>
        <v>0</v>
      </c>
      <c r="Z151" s="11">
        <f>$Z$90</f>
        <v>364.42799999999994</v>
      </c>
      <c r="AA151" s="149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2" customFormat="1" ht="12.75">
      <c r="A152" s="162" t="s">
        <v>103</v>
      </c>
      <c r="B152" s="163">
        <f aca="true" t="shared" si="18" ref="B152:Q152">B148+B149+B150+B151</f>
        <v>43007.076</v>
      </c>
      <c r="C152" s="163">
        <f t="shared" si="18"/>
        <v>15161.887999999999</v>
      </c>
      <c r="D152" s="163">
        <f t="shared" si="18"/>
        <v>3214.1</v>
      </c>
      <c r="E152" s="163">
        <f t="shared" si="18"/>
        <v>61383.064</v>
      </c>
      <c r="F152" s="163">
        <f t="shared" si="18"/>
        <v>12862.2</v>
      </c>
      <c r="G152" s="163">
        <f t="shared" si="18"/>
        <v>3143.4939999999997</v>
      </c>
      <c r="H152" s="163">
        <f t="shared" si="18"/>
        <v>741.5</v>
      </c>
      <c r="I152" s="163">
        <f t="shared" si="18"/>
        <v>16747.193999999996</v>
      </c>
      <c r="J152" s="163">
        <f t="shared" si="18"/>
        <v>5677.299999999999</v>
      </c>
      <c r="K152" s="163">
        <f t="shared" si="18"/>
        <v>1410.8</v>
      </c>
      <c r="L152" s="163">
        <f t="shared" si="18"/>
        <v>9.4</v>
      </c>
      <c r="M152" s="163">
        <f t="shared" si="18"/>
        <v>7097.5</v>
      </c>
      <c r="N152" s="163">
        <f t="shared" si="18"/>
        <v>38.7</v>
      </c>
      <c r="O152" s="163">
        <f t="shared" si="18"/>
        <v>0</v>
      </c>
      <c r="P152" s="163">
        <f t="shared" si="18"/>
        <v>0</v>
      </c>
      <c r="Q152" s="163">
        <f t="shared" si="18"/>
        <v>38.7</v>
      </c>
      <c r="R152" s="162" t="s">
        <v>103</v>
      </c>
      <c r="S152" s="163">
        <f aca="true" t="shared" si="19" ref="S152:AD152">S148+S149+S150+S151</f>
        <v>5814.955</v>
      </c>
      <c r="T152" s="163">
        <f t="shared" si="19"/>
        <v>1587.087</v>
      </c>
      <c r="U152" s="163">
        <f t="shared" si="19"/>
        <v>0</v>
      </c>
      <c r="V152" s="163">
        <f t="shared" si="19"/>
        <v>7402.042000000001</v>
      </c>
      <c r="W152" s="163">
        <f t="shared" si="19"/>
        <v>427.7</v>
      </c>
      <c r="X152" s="163">
        <f t="shared" si="19"/>
        <v>217.52800000000002</v>
      </c>
      <c r="Y152" s="163">
        <f t="shared" si="19"/>
        <v>5.7</v>
      </c>
      <c r="Z152" s="163">
        <f t="shared" si="19"/>
        <v>650.928</v>
      </c>
      <c r="AA152" s="163">
        <f t="shared" si="19"/>
        <v>0</v>
      </c>
      <c r="AB152" s="163">
        <f t="shared" si="19"/>
        <v>0</v>
      </c>
      <c r="AC152" s="163">
        <f t="shared" si="19"/>
        <v>0</v>
      </c>
      <c r="AD152" s="163">
        <f t="shared" si="19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49"/>
      <c r="G153" s="11"/>
      <c r="H153" s="11"/>
      <c r="I153" s="11"/>
      <c r="J153" s="149"/>
      <c r="K153" s="11"/>
      <c r="L153" s="11"/>
      <c r="M153" s="142"/>
      <c r="N153" s="11"/>
      <c r="O153" s="11"/>
      <c r="P153" s="11"/>
      <c r="Q153" s="11"/>
      <c r="R153" s="126" t="s">
        <v>142</v>
      </c>
      <c r="S153" s="11"/>
      <c r="T153" s="11"/>
      <c r="U153" s="11"/>
      <c r="V153" s="142"/>
      <c r="W153" s="149"/>
      <c r="X153" s="11"/>
      <c r="Y153" s="11"/>
      <c r="Z153" s="11"/>
      <c r="AA153" s="149"/>
      <c r="AB153" s="11"/>
      <c r="AC153" s="11"/>
      <c r="AD153" s="11"/>
    </row>
    <row r="154" spans="1:30" s="27" customFormat="1" ht="12.75">
      <c r="A154" s="124" t="s">
        <v>143</v>
      </c>
      <c r="B154" s="11">
        <f>$B$60</f>
        <v>2846.23</v>
      </c>
      <c r="C154" s="11">
        <f>$C$60</f>
        <v>9017.892000000002</v>
      </c>
      <c r="D154" s="11">
        <f>$D$60</f>
        <v>1419.1</v>
      </c>
      <c r="E154" s="142">
        <f>$E$60</f>
        <v>13283.222000000005</v>
      </c>
      <c r="F154" s="149">
        <f>$F$60</f>
        <v>0</v>
      </c>
      <c r="G154" s="11">
        <f>$G$60</f>
        <v>0</v>
      </c>
      <c r="H154" s="11">
        <f>$H$60</f>
        <v>0</v>
      </c>
      <c r="I154" s="11">
        <f>$I$60</f>
        <v>0</v>
      </c>
      <c r="J154" s="149">
        <f>$J$60</f>
        <v>0</v>
      </c>
      <c r="K154" s="11">
        <f>$K$60</f>
        <v>0</v>
      </c>
      <c r="L154" s="11">
        <f>$L$60</f>
        <v>0</v>
      </c>
      <c r="M154" s="142">
        <f>$M$60</f>
        <v>0</v>
      </c>
      <c r="N154" s="11">
        <f>$N$60</f>
        <v>0</v>
      </c>
      <c r="O154" s="11">
        <f>$O$60</f>
        <v>0</v>
      </c>
      <c r="P154" s="11">
        <f>$P$60</f>
        <v>0</v>
      </c>
      <c r="Q154" s="11">
        <f>$Q$60</f>
        <v>0</v>
      </c>
      <c r="R154" s="124" t="s">
        <v>143</v>
      </c>
      <c r="S154" s="11">
        <f>$S$60</f>
        <v>332.6</v>
      </c>
      <c r="T154" s="11">
        <f>$T$60</f>
        <v>3165.563</v>
      </c>
      <c r="U154" s="11">
        <f>$U$60</f>
        <v>0</v>
      </c>
      <c r="V154" s="142">
        <f>$V$60</f>
        <v>3498.1629999999996</v>
      </c>
      <c r="W154" s="149">
        <f>$W$60</f>
        <v>1884.1</v>
      </c>
      <c r="X154" s="11">
        <f>$X$60</f>
        <v>2595.4840000000004</v>
      </c>
      <c r="Y154" s="11">
        <f>$Y$60</f>
        <v>0</v>
      </c>
      <c r="Z154" s="11">
        <f>$Z$60</f>
        <v>4479.584000000001</v>
      </c>
      <c r="AA154" s="149">
        <f>$AA$60</f>
        <v>0</v>
      </c>
      <c r="AB154" s="11">
        <f>$AB$60</f>
        <v>54.8</v>
      </c>
      <c r="AC154" s="11">
        <f>$AC$60</f>
        <v>0</v>
      </c>
      <c r="AD154" s="11">
        <f>$AD$60</f>
        <v>54.8</v>
      </c>
    </row>
    <row r="155" spans="1:30" s="27" customFormat="1" ht="12.75">
      <c r="A155" s="124" t="s">
        <v>144</v>
      </c>
      <c r="B155" s="11">
        <f>$B$63</f>
        <v>10043.900000000001</v>
      </c>
      <c r="C155" s="11">
        <f>$C$63</f>
        <v>1532.288</v>
      </c>
      <c r="D155" s="11">
        <f>$D$63</f>
        <v>302</v>
      </c>
      <c r="E155" s="142">
        <f>$E$63</f>
        <v>11878.188000000002</v>
      </c>
      <c r="F155" s="149">
        <f>$F$63</f>
        <v>0</v>
      </c>
      <c r="G155" s="11">
        <f>$G$63</f>
        <v>0</v>
      </c>
      <c r="H155" s="11">
        <f>$H$63</f>
        <v>0</v>
      </c>
      <c r="I155" s="11">
        <f>$I$63</f>
        <v>0</v>
      </c>
      <c r="J155" s="149">
        <f>$J$63</f>
        <v>0</v>
      </c>
      <c r="K155" s="11">
        <f>$K$63</f>
        <v>0</v>
      </c>
      <c r="L155" s="11">
        <f>$L$63</f>
        <v>0</v>
      </c>
      <c r="M155" s="142">
        <f>$M$63</f>
        <v>0</v>
      </c>
      <c r="N155" s="11">
        <f>$N$63</f>
        <v>0</v>
      </c>
      <c r="O155" s="11">
        <f>$O$63</f>
        <v>0.2</v>
      </c>
      <c r="P155" s="11">
        <f>$P$63</f>
        <v>0</v>
      </c>
      <c r="Q155" s="11">
        <f>$Q$63</f>
        <v>0.2</v>
      </c>
      <c r="R155" s="124" t="s">
        <v>144</v>
      </c>
      <c r="S155" s="11">
        <f>$S$63</f>
        <v>284.15</v>
      </c>
      <c r="T155" s="11">
        <f>$T$63</f>
        <v>1120.53</v>
      </c>
      <c r="U155" s="11">
        <f>$U$63</f>
        <v>9.4</v>
      </c>
      <c r="V155" s="142">
        <f>$V$63</f>
        <v>1414.0800000000002</v>
      </c>
      <c r="W155" s="149">
        <f>$W$63</f>
        <v>175.75</v>
      </c>
      <c r="X155" s="11">
        <f>$X$63</f>
        <v>956.8</v>
      </c>
      <c r="Y155" s="11">
        <f>$Y$63</f>
        <v>151.48</v>
      </c>
      <c r="Z155" s="11">
        <f>$Z$63</f>
        <v>1284.03</v>
      </c>
      <c r="AA155" s="149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2" customFormat="1" ht="12.75">
      <c r="A156" s="162" t="s">
        <v>103</v>
      </c>
      <c r="B156" s="163">
        <f aca="true" t="shared" si="20" ref="B156:Q156">B154+B155</f>
        <v>12890.130000000001</v>
      </c>
      <c r="C156" s="163">
        <f t="shared" si="20"/>
        <v>10550.180000000002</v>
      </c>
      <c r="D156" s="163">
        <f t="shared" si="20"/>
        <v>1721.1</v>
      </c>
      <c r="E156" s="163">
        <f t="shared" si="20"/>
        <v>25161.410000000007</v>
      </c>
      <c r="F156" s="163">
        <f t="shared" si="20"/>
        <v>0</v>
      </c>
      <c r="G156" s="163">
        <f t="shared" si="20"/>
        <v>0</v>
      </c>
      <c r="H156" s="163">
        <f t="shared" si="20"/>
        <v>0</v>
      </c>
      <c r="I156" s="163">
        <f t="shared" si="20"/>
        <v>0</v>
      </c>
      <c r="J156" s="163">
        <f t="shared" si="20"/>
        <v>0</v>
      </c>
      <c r="K156" s="163">
        <f t="shared" si="20"/>
        <v>0</v>
      </c>
      <c r="L156" s="163">
        <f t="shared" si="20"/>
        <v>0</v>
      </c>
      <c r="M156" s="163">
        <f t="shared" si="20"/>
        <v>0</v>
      </c>
      <c r="N156" s="163">
        <f t="shared" si="20"/>
        <v>0</v>
      </c>
      <c r="O156" s="163">
        <f t="shared" si="20"/>
        <v>0.2</v>
      </c>
      <c r="P156" s="163">
        <f t="shared" si="20"/>
        <v>0</v>
      </c>
      <c r="Q156" s="163">
        <f t="shared" si="20"/>
        <v>0.2</v>
      </c>
      <c r="R156" s="162" t="s">
        <v>103</v>
      </c>
      <c r="S156" s="163">
        <f aca="true" t="shared" si="21" ref="S156:AD156">S154+S155</f>
        <v>616.75</v>
      </c>
      <c r="T156" s="163">
        <f t="shared" si="21"/>
        <v>4286.093</v>
      </c>
      <c r="U156" s="163">
        <f t="shared" si="21"/>
        <v>9.4</v>
      </c>
      <c r="V156" s="163">
        <f t="shared" si="21"/>
        <v>4912.2429999999995</v>
      </c>
      <c r="W156" s="163">
        <f t="shared" si="21"/>
        <v>2059.85</v>
      </c>
      <c r="X156" s="163">
        <f t="shared" si="21"/>
        <v>3552.2840000000006</v>
      </c>
      <c r="Y156" s="163">
        <f t="shared" si="21"/>
        <v>151.48</v>
      </c>
      <c r="Z156" s="163">
        <f t="shared" si="21"/>
        <v>5763.6140000000005</v>
      </c>
      <c r="AA156" s="163">
        <f t="shared" si="21"/>
        <v>0</v>
      </c>
      <c r="AB156" s="163">
        <f t="shared" si="21"/>
        <v>54.8</v>
      </c>
      <c r="AC156" s="163">
        <f t="shared" si="21"/>
        <v>0</v>
      </c>
      <c r="AD156" s="163">
        <f t="shared" si="21"/>
        <v>54.8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49"/>
      <c r="G157" s="11"/>
      <c r="H157" s="11"/>
      <c r="I157" s="11"/>
      <c r="J157" s="149"/>
      <c r="K157" s="11"/>
      <c r="L157" s="11"/>
      <c r="M157" s="142"/>
      <c r="N157" s="11"/>
      <c r="O157" s="11"/>
      <c r="P157" s="11"/>
      <c r="Q157" s="11"/>
      <c r="R157" s="171" t="s">
        <v>145</v>
      </c>
      <c r="S157" s="11"/>
      <c r="T157" s="11"/>
      <c r="U157" s="11"/>
      <c r="V157" s="142"/>
      <c r="W157" s="149"/>
      <c r="X157" s="11"/>
      <c r="Y157" s="11"/>
      <c r="Z157" s="11"/>
      <c r="AA157" s="149"/>
      <c r="AB157" s="11"/>
      <c r="AC157" s="11"/>
      <c r="AD157" s="11"/>
    </row>
    <row r="158" spans="1:30" s="27" customFormat="1" ht="12.75">
      <c r="A158" s="124" t="s">
        <v>146</v>
      </c>
      <c r="B158" s="11">
        <f>$B$55</f>
        <v>24700.57</v>
      </c>
      <c r="C158" s="11">
        <f>$C$55</f>
        <v>1332.9</v>
      </c>
      <c r="D158" s="11">
        <f>$D$55</f>
        <v>134.97</v>
      </c>
      <c r="E158" s="142">
        <f>$E$55</f>
        <v>26168.440000000002</v>
      </c>
      <c r="F158" s="149">
        <f>$F$55</f>
        <v>776.8</v>
      </c>
      <c r="G158" s="11">
        <f>$G$55</f>
        <v>0</v>
      </c>
      <c r="H158" s="11">
        <f>$H$55</f>
        <v>0</v>
      </c>
      <c r="I158" s="11">
        <f>$I$55</f>
        <v>776.8</v>
      </c>
      <c r="J158" s="149">
        <f>$J$55</f>
        <v>0</v>
      </c>
      <c r="K158" s="11">
        <f>$K$55</f>
        <v>0</v>
      </c>
      <c r="L158" s="11">
        <f>$L$55</f>
        <v>0</v>
      </c>
      <c r="M158" s="142">
        <f>$M$55</f>
        <v>0</v>
      </c>
      <c r="N158" s="11">
        <f>$N$55</f>
        <v>0</v>
      </c>
      <c r="O158" s="11">
        <f>$O$55</f>
        <v>0</v>
      </c>
      <c r="P158" s="11">
        <f>$P$55</f>
        <v>0</v>
      </c>
      <c r="Q158" s="11">
        <f>$Q$55</f>
        <v>0</v>
      </c>
      <c r="R158" s="124" t="s">
        <v>146</v>
      </c>
      <c r="S158" s="11">
        <f>$S$55</f>
        <v>83.1</v>
      </c>
      <c r="T158" s="11">
        <f>$T$55</f>
        <v>0</v>
      </c>
      <c r="U158" s="11">
        <f>$U$55</f>
        <v>38.7</v>
      </c>
      <c r="V158" s="142">
        <f>$V$55</f>
        <v>121.8</v>
      </c>
      <c r="W158" s="149">
        <f>$W$55</f>
        <v>82.50000000000001</v>
      </c>
      <c r="X158" s="11">
        <f>$X$55</f>
        <v>0</v>
      </c>
      <c r="Y158" s="11">
        <f>$Y$55</f>
        <v>0</v>
      </c>
      <c r="Z158" s="11">
        <f>$Z$55</f>
        <v>82.50000000000001</v>
      </c>
      <c r="AA158" s="149">
        <f>$AA$55</f>
        <v>0</v>
      </c>
      <c r="AB158" s="11">
        <f>$AB$55</f>
        <v>0</v>
      </c>
      <c r="AC158" s="11">
        <f>$AC$55</f>
        <v>4.6</v>
      </c>
      <c r="AD158" s="11">
        <f>$AD$55</f>
        <v>4.6</v>
      </c>
    </row>
    <row r="159" spans="1:30" s="27" customFormat="1" ht="12.75">
      <c r="A159" s="124" t="s">
        <v>147</v>
      </c>
      <c r="B159" s="11">
        <f>$B$56</f>
        <v>34675.25</v>
      </c>
      <c r="C159" s="11">
        <f>$C$56</f>
        <v>725.01</v>
      </c>
      <c r="D159" s="11">
        <f>$D$56</f>
        <v>0</v>
      </c>
      <c r="E159" s="142">
        <f>$E$56</f>
        <v>35400.26</v>
      </c>
      <c r="F159" s="149">
        <f>$F$56</f>
        <v>26.7</v>
      </c>
      <c r="G159" s="11">
        <f>$G$56</f>
        <v>77</v>
      </c>
      <c r="H159" s="11">
        <f>$H$56</f>
        <v>0</v>
      </c>
      <c r="I159" s="11">
        <f>$I$56</f>
        <v>103.7</v>
      </c>
      <c r="J159" s="149">
        <f>$J$56</f>
        <v>0</v>
      </c>
      <c r="K159" s="11">
        <f>$K$56</f>
        <v>0</v>
      </c>
      <c r="L159" s="11">
        <f>$L$56</f>
        <v>0</v>
      </c>
      <c r="M159" s="142">
        <f>$M$56</f>
        <v>0</v>
      </c>
      <c r="N159" s="11">
        <f>$N$56</f>
        <v>0</v>
      </c>
      <c r="O159" s="11">
        <f>$O$56</f>
        <v>0</v>
      </c>
      <c r="P159" s="11">
        <f>$P$56</f>
        <v>0</v>
      </c>
      <c r="Q159" s="11">
        <f>$Q$56</f>
        <v>0</v>
      </c>
      <c r="R159" s="124" t="s">
        <v>147</v>
      </c>
      <c r="S159" s="11">
        <f>$S$56</f>
        <v>872.39</v>
      </c>
      <c r="T159" s="11">
        <f>$T$56</f>
        <v>125</v>
      </c>
      <c r="U159" s="11">
        <f>$U$56</f>
        <v>0</v>
      </c>
      <c r="V159" s="142">
        <f>$V$56</f>
        <v>997.39</v>
      </c>
      <c r="W159" s="149">
        <f>$W$56</f>
        <v>190.45</v>
      </c>
      <c r="X159" s="11">
        <f>$X$56</f>
        <v>117</v>
      </c>
      <c r="Y159" s="11">
        <f>$Y$56</f>
        <v>0</v>
      </c>
      <c r="Z159" s="11">
        <f>$Z$56</f>
        <v>307.45</v>
      </c>
      <c r="AA159" s="149">
        <f>$AA$56</f>
        <v>0</v>
      </c>
      <c r="AB159" s="11">
        <f>$AB$56</f>
        <v>0</v>
      </c>
      <c r="AC159" s="11">
        <f>$AC$56</f>
        <v>0</v>
      </c>
      <c r="AD159" s="11">
        <f>$AD$56</f>
        <v>0</v>
      </c>
    </row>
    <row r="160" spans="1:30" s="27" customFormat="1" ht="12.75">
      <c r="A160" s="124" t="s">
        <v>148</v>
      </c>
      <c r="B160" s="11">
        <f>$B$58</f>
        <v>28994.1</v>
      </c>
      <c r="C160" s="11">
        <f>$C$58</f>
        <v>4697.4</v>
      </c>
      <c r="D160" s="11">
        <f>$D$58</f>
        <v>0</v>
      </c>
      <c r="E160" s="142">
        <f>$E$58</f>
        <v>33691.5</v>
      </c>
      <c r="F160" s="149">
        <f>$F$58</f>
        <v>6766.366</v>
      </c>
      <c r="G160" s="11">
        <f>$G$58</f>
        <v>3294.2999999999997</v>
      </c>
      <c r="H160" s="11">
        <f>$H$58</f>
        <v>0</v>
      </c>
      <c r="I160" s="11">
        <f>$I$58</f>
        <v>10060.666000000001</v>
      </c>
      <c r="J160" s="149">
        <f>$J$58</f>
        <v>0</v>
      </c>
      <c r="K160" s="11">
        <f>$K$58</f>
        <v>0</v>
      </c>
      <c r="L160" s="11">
        <f>$L$58</f>
        <v>0</v>
      </c>
      <c r="M160" s="142">
        <f>$M$58</f>
        <v>0</v>
      </c>
      <c r="N160" s="11">
        <f>$N$58</f>
        <v>0.8</v>
      </c>
      <c r="O160" s="11">
        <f>$O$58</f>
        <v>0</v>
      </c>
      <c r="P160" s="11">
        <f>$P$58</f>
        <v>0</v>
      </c>
      <c r="Q160" s="11">
        <f>$Q$58</f>
        <v>0.8</v>
      </c>
      <c r="R160" s="124" t="s">
        <v>148</v>
      </c>
      <c r="S160" s="11">
        <f>$S$58</f>
        <v>395.4</v>
      </c>
      <c r="T160" s="11">
        <f>$T$58</f>
        <v>154.8</v>
      </c>
      <c r="U160" s="11">
        <f>$U$58</f>
        <v>0</v>
      </c>
      <c r="V160" s="142">
        <f>$V$58</f>
        <v>550.2</v>
      </c>
      <c r="W160" s="149">
        <f>$W$58</f>
        <v>170.3</v>
      </c>
      <c r="X160" s="11">
        <f>$X$58</f>
        <v>201.9</v>
      </c>
      <c r="Y160" s="11">
        <f>$Y$58</f>
        <v>0</v>
      </c>
      <c r="Z160" s="11">
        <f>$Z$58</f>
        <v>372.20000000000005</v>
      </c>
      <c r="AA160" s="149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2" t="s">
        <v>149</v>
      </c>
      <c r="B161" s="11">
        <f>$B$89</f>
        <v>0</v>
      </c>
      <c r="C161" s="11">
        <f>$C$89</f>
        <v>0</v>
      </c>
      <c r="D161" s="11">
        <f>$D$89</f>
        <v>0</v>
      </c>
      <c r="E161" s="142">
        <f>$E$89</f>
        <v>0</v>
      </c>
      <c r="F161" s="149">
        <f>$F$89</f>
        <v>4.4</v>
      </c>
      <c r="G161" s="11">
        <f>$G$89</f>
        <v>0</v>
      </c>
      <c r="H161" s="11">
        <f>$H$89</f>
        <v>0</v>
      </c>
      <c r="I161" s="11">
        <f>$I$89</f>
        <v>4.4</v>
      </c>
      <c r="J161" s="149">
        <f>$J$89</f>
        <v>0</v>
      </c>
      <c r="K161" s="11">
        <f>$K$89</f>
        <v>0</v>
      </c>
      <c r="L161" s="11">
        <f>$L$89</f>
        <v>0</v>
      </c>
      <c r="M161" s="142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2" t="s">
        <v>149</v>
      </c>
      <c r="S161" s="11">
        <f>$S$89</f>
        <v>6.7</v>
      </c>
      <c r="T161" s="11">
        <f>$T$89</f>
        <v>0</v>
      </c>
      <c r="U161" s="11">
        <f>$U$89</f>
        <v>0</v>
      </c>
      <c r="V161" s="142">
        <f>$V$89</f>
        <v>6.7</v>
      </c>
      <c r="W161" s="149">
        <f>$W$89</f>
        <v>0</v>
      </c>
      <c r="X161" s="11">
        <f>$X$89</f>
        <v>0</v>
      </c>
      <c r="Y161" s="11">
        <f>$Y$89</f>
        <v>0</v>
      </c>
      <c r="Z161" s="11">
        <f>$Z$89</f>
        <v>0</v>
      </c>
      <c r="AA161" s="149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2" customFormat="1" ht="12.75">
      <c r="A162" s="175" t="s">
        <v>103</v>
      </c>
      <c r="B162" s="163">
        <f aca="true" t="shared" si="22" ref="B162:Q162">B158+B159+B160+B161</f>
        <v>88369.92</v>
      </c>
      <c r="C162" s="163">
        <f t="shared" si="22"/>
        <v>6755.3099999999995</v>
      </c>
      <c r="D162" s="163">
        <f t="shared" si="22"/>
        <v>134.97</v>
      </c>
      <c r="E162" s="163">
        <f t="shared" si="22"/>
        <v>95260.20000000001</v>
      </c>
      <c r="F162" s="163">
        <f t="shared" si="22"/>
        <v>7574.266</v>
      </c>
      <c r="G162" s="163">
        <f t="shared" si="22"/>
        <v>3371.2999999999997</v>
      </c>
      <c r="H162" s="163">
        <f t="shared" si="22"/>
        <v>0</v>
      </c>
      <c r="I162" s="163">
        <f t="shared" si="22"/>
        <v>10945.566</v>
      </c>
      <c r="J162" s="163">
        <f t="shared" si="22"/>
        <v>0</v>
      </c>
      <c r="K162" s="163">
        <f t="shared" si="22"/>
        <v>0</v>
      </c>
      <c r="L162" s="163">
        <f t="shared" si="22"/>
        <v>0</v>
      </c>
      <c r="M162" s="163">
        <f t="shared" si="22"/>
        <v>0</v>
      </c>
      <c r="N162" s="163">
        <f t="shared" si="22"/>
        <v>0.8</v>
      </c>
      <c r="O162" s="163">
        <f t="shared" si="22"/>
        <v>0</v>
      </c>
      <c r="P162" s="163">
        <f t="shared" si="22"/>
        <v>0</v>
      </c>
      <c r="Q162" s="163">
        <f t="shared" si="22"/>
        <v>0.8</v>
      </c>
      <c r="R162" s="175" t="s">
        <v>103</v>
      </c>
      <c r="S162" s="163">
        <f aca="true" t="shared" si="23" ref="S162:AD162">S158+S159+S160+S161</f>
        <v>1357.59</v>
      </c>
      <c r="T162" s="163">
        <f t="shared" si="23"/>
        <v>279.8</v>
      </c>
      <c r="U162" s="163">
        <f t="shared" si="23"/>
        <v>38.7</v>
      </c>
      <c r="V162" s="163">
        <f t="shared" si="23"/>
        <v>1676.0900000000001</v>
      </c>
      <c r="W162" s="163">
        <f t="shared" si="23"/>
        <v>443.25</v>
      </c>
      <c r="X162" s="163">
        <f t="shared" si="23"/>
        <v>318.9</v>
      </c>
      <c r="Y162" s="163">
        <f t="shared" si="23"/>
        <v>0</v>
      </c>
      <c r="Z162" s="163">
        <f t="shared" si="23"/>
        <v>762.1500000000001</v>
      </c>
      <c r="AA162" s="163">
        <f t="shared" si="23"/>
        <v>0</v>
      </c>
      <c r="AB162" s="163">
        <f t="shared" si="23"/>
        <v>0</v>
      </c>
      <c r="AC162" s="163">
        <f t="shared" si="23"/>
        <v>4.6</v>
      </c>
      <c r="AD162" s="163">
        <f t="shared" si="23"/>
        <v>4.6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49"/>
      <c r="G163" s="11"/>
      <c r="H163" s="11"/>
      <c r="I163" s="11"/>
      <c r="J163" s="149"/>
      <c r="K163" s="11"/>
      <c r="L163" s="11"/>
      <c r="M163" s="142"/>
      <c r="N163" s="11"/>
      <c r="O163" s="11"/>
      <c r="P163" s="11"/>
      <c r="Q163" s="11"/>
      <c r="R163" s="171" t="s">
        <v>150</v>
      </c>
      <c r="S163" s="11"/>
      <c r="T163" s="11"/>
      <c r="U163" s="11"/>
      <c r="V163" s="142"/>
      <c r="W163" s="149"/>
      <c r="X163" s="11"/>
      <c r="Y163" s="11"/>
      <c r="Z163" s="11"/>
      <c r="AA163" s="149"/>
      <c r="AB163" s="11"/>
      <c r="AC163" s="11"/>
      <c r="AD163" s="11"/>
    </row>
    <row r="164" spans="1:30" s="27" customFormat="1" ht="12.75">
      <c r="A164" s="124" t="s">
        <v>151</v>
      </c>
      <c r="B164" s="11">
        <f>$B$68</f>
        <v>136.4</v>
      </c>
      <c r="C164" s="11">
        <f>$C$68</f>
        <v>0</v>
      </c>
      <c r="D164" s="11">
        <f>$D$68</f>
        <v>0</v>
      </c>
      <c r="E164" s="142">
        <f>$E$68</f>
        <v>136.4</v>
      </c>
      <c r="F164" s="149">
        <f>$F$68</f>
        <v>76.8</v>
      </c>
      <c r="G164" s="11">
        <f>$G$68</f>
        <v>1.7</v>
      </c>
      <c r="H164" s="11">
        <f>$H$68</f>
        <v>0</v>
      </c>
      <c r="I164" s="11">
        <f>$I$68</f>
        <v>78.5</v>
      </c>
      <c r="J164" s="149">
        <f>$J$68</f>
        <v>309.4</v>
      </c>
      <c r="K164" s="11">
        <f>$K$68</f>
        <v>0</v>
      </c>
      <c r="L164" s="11">
        <f>$L$68</f>
        <v>0</v>
      </c>
      <c r="M164" s="142">
        <f>$M$68</f>
        <v>309.4</v>
      </c>
      <c r="N164" s="11">
        <f>$N$68</f>
        <v>0</v>
      </c>
      <c r="O164" s="11">
        <f>$O$68</f>
        <v>0</v>
      </c>
      <c r="P164" s="11">
        <f>$P$68</f>
        <v>0</v>
      </c>
      <c r="Q164" s="11">
        <f>$Q$68</f>
        <v>0</v>
      </c>
      <c r="R164" s="124" t="s">
        <v>151</v>
      </c>
      <c r="S164" s="11">
        <f>$S$68</f>
        <v>0</v>
      </c>
      <c r="T164" s="11">
        <f>$T$68</f>
        <v>0</v>
      </c>
      <c r="U164" s="11">
        <f>$U$68</f>
        <v>7.9</v>
      </c>
      <c r="V164" s="142">
        <f>$V$68</f>
        <v>7.9</v>
      </c>
      <c r="W164" s="149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49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4" t="s">
        <v>152</v>
      </c>
      <c r="B165" s="11">
        <f>$B$69</f>
        <v>4397.500000000001</v>
      </c>
      <c r="C165" s="11">
        <f>$C$69</f>
        <v>598.4</v>
      </c>
      <c r="D165" s="11">
        <f>$D$69</f>
        <v>0</v>
      </c>
      <c r="E165" s="142">
        <f>$E$69</f>
        <v>4995.900000000001</v>
      </c>
      <c r="F165" s="149">
        <f>$F$69</f>
        <v>3482.2</v>
      </c>
      <c r="G165" s="11">
        <f>$G$69</f>
        <v>306.23699999999997</v>
      </c>
      <c r="H165" s="11">
        <f>$H$69</f>
        <v>0</v>
      </c>
      <c r="I165" s="11">
        <f>$I$69</f>
        <v>3788.437</v>
      </c>
      <c r="J165" s="149">
        <f>$J$69</f>
        <v>3639.5</v>
      </c>
      <c r="K165" s="11">
        <f>$K$69</f>
        <v>869.4</v>
      </c>
      <c r="L165" s="11">
        <f>$L$69</f>
        <v>0</v>
      </c>
      <c r="M165" s="142">
        <f>$M$69</f>
        <v>4508.9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4" t="s">
        <v>152</v>
      </c>
      <c r="S165" s="11">
        <f>$S$69</f>
        <v>0</v>
      </c>
      <c r="T165" s="11">
        <f>$T$69</f>
        <v>0</v>
      </c>
      <c r="U165" s="11">
        <f>$U$69</f>
        <v>0</v>
      </c>
      <c r="V165" s="142">
        <f>$V$69</f>
        <v>0</v>
      </c>
      <c r="W165" s="149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49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2" customFormat="1" ht="12.75">
      <c r="A166" s="176" t="s">
        <v>103</v>
      </c>
      <c r="B166" s="163">
        <f aca="true" t="shared" si="24" ref="B166:Q166">B164+B165</f>
        <v>4533.900000000001</v>
      </c>
      <c r="C166" s="163">
        <f t="shared" si="24"/>
        <v>598.4</v>
      </c>
      <c r="D166" s="163">
        <f t="shared" si="24"/>
        <v>0</v>
      </c>
      <c r="E166" s="163">
        <f t="shared" si="24"/>
        <v>5132.3</v>
      </c>
      <c r="F166" s="163">
        <f t="shared" si="24"/>
        <v>3559</v>
      </c>
      <c r="G166" s="163">
        <f t="shared" si="24"/>
        <v>307.93699999999995</v>
      </c>
      <c r="H166" s="163">
        <f t="shared" si="24"/>
        <v>0</v>
      </c>
      <c r="I166" s="163">
        <f t="shared" si="24"/>
        <v>3866.937</v>
      </c>
      <c r="J166" s="163">
        <f t="shared" si="24"/>
        <v>3948.9</v>
      </c>
      <c r="K166" s="163">
        <f t="shared" si="24"/>
        <v>869.4</v>
      </c>
      <c r="L166" s="163">
        <f t="shared" si="24"/>
        <v>0</v>
      </c>
      <c r="M166" s="163">
        <f t="shared" si="24"/>
        <v>4818.299999999999</v>
      </c>
      <c r="N166" s="163">
        <f t="shared" si="24"/>
        <v>0</v>
      </c>
      <c r="O166" s="163">
        <f t="shared" si="24"/>
        <v>0</v>
      </c>
      <c r="P166" s="163">
        <f t="shared" si="24"/>
        <v>0</v>
      </c>
      <c r="Q166" s="163">
        <f t="shared" si="24"/>
        <v>0</v>
      </c>
      <c r="R166" s="176" t="s">
        <v>103</v>
      </c>
      <c r="S166" s="163">
        <f aca="true" t="shared" si="25" ref="S166:AD166">S164+S165</f>
        <v>0</v>
      </c>
      <c r="T166" s="163">
        <f t="shared" si="25"/>
        <v>0</v>
      </c>
      <c r="U166" s="163">
        <f t="shared" si="25"/>
        <v>7.9</v>
      </c>
      <c r="V166" s="163">
        <f t="shared" si="25"/>
        <v>7.9</v>
      </c>
      <c r="W166" s="163">
        <f t="shared" si="25"/>
        <v>0</v>
      </c>
      <c r="X166" s="163">
        <f t="shared" si="25"/>
        <v>0</v>
      </c>
      <c r="Y166" s="163">
        <f t="shared" si="25"/>
        <v>0</v>
      </c>
      <c r="Z166" s="163">
        <f t="shared" si="25"/>
        <v>0</v>
      </c>
      <c r="AA166" s="163">
        <f t="shared" si="25"/>
        <v>0</v>
      </c>
      <c r="AB166" s="163">
        <f t="shared" si="25"/>
        <v>0</v>
      </c>
      <c r="AC166" s="163">
        <f t="shared" si="25"/>
        <v>0</v>
      </c>
      <c r="AD166" s="163">
        <f t="shared" si="25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49"/>
      <c r="G167" s="11"/>
      <c r="H167" s="11"/>
      <c r="I167" s="11"/>
      <c r="J167" s="149"/>
      <c r="K167" s="11"/>
      <c r="L167" s="11"/>
      <c r="M167" s="142"/>
      <c r="N167" s="11"/>
      <c r="O167" s="11"/>
      <c r="P167" s="11"/>
      <c r="Q167" s="11"/>
      <c r="R167" s="173" t="s">
        <v>153</v>
      </c>
      <c r="S167" s="11"/>
      <c r="T167" s="11"/>
      <c r="U167" s="11"/>
      <c r="V167" s="142"/>
      <c r="W167" s="149"/>
      <c r="X167" s="11"/>
      <c r="Y167" s="11"/>
      <c r="Z167" s="11"/>
      <c r="AA167" s="149"/>
      <c r="AB167" s="11"/>
      <c r="AC167" s="11"/>
      <c r="AD167" s="11"/>
    </row>
    <row r="168" spans="1:30" s="27" customFormat="1" ht="12.75">
      <c r="A168" s="124" t="s">
        <v>154</v>
      </c>
      <c r="B168" s="11">
        <f>$B$26</f>
        <v>0</v>
      </c>
      <c r="C168" s="11">
        <f>$C$26</f>
        <v>43.892</v>
      </c>
      <c r="D168" s="11">
        <f>$D$26</f>
        <v>0</v>
      </c>
      <c r="E168" s="142">
        <f>$E$26</f>
        <v>43.892</v>
      </c>
      <c r="F168" s="149">
        <f>$F$26</f>
        <v>42.6</v>
      </c>
      <c r="G168" s="11">
        <f>$G$26</f>
        <v>4.461</v>
      </c>
      <c r="H168" s="11">
        <f>$H$26</f>
        <v>0</v>
      </c>
      <c r="I168" s="11">
        <f>$I$26</f>
        <v>47.061</v>
      </c>
      <c r="J168" s="149">
        <f>$J$26</f>
        <v>99.9</v>
      </c>
      <c r="K168" s="11">
        <f>$K$26</f>
        <v>0</v>
      </c>
      <c r="L168" s="11">
        <f>$L$26</f>
        <v>0</v>
      </c>
      <c r="M168" s="142">
        <f>$M$26</f>
        <v>99.9</v>
      </c>
      <c r="N168" s="11">
        <f>$N$26</f>
        <v>0</v>
      </c>
      <c r="O168" s="11">
        <f>$O$26</f>
        <v>0</v>
      </c>
      <c r="P168" s="11">
        <f>$P$26</f>
        <v>0</v>
      </c>
      <c r="Q168" s="11">
        <f>$Q$26</f>
        <v>0</v>
      </c>
      <c r="R168" s="124" t="s">
        <v>154</v>
      </c>
      <c r="S168" s="11">
        <f>$S$26</f>
        <v>0</v>
      </c>
      <c r="T168" s="11">
        <f>$T$26</f>
        <v>0</v>
      </c>
      <c r="U168" s="11">
        <f>$U$26</f>
        <v>26.1</v>
      </c>
      <c r="V168" s="142">
        <f>$V$26</f>
        <v>26.1</v>
      </c>
      <c r="W168" s="149">
        <f>$W$26</f>
        <v>0</v>
      </c>
      <c r="X168" s="11">
        <f>$X$26</f>
        <v>0</v>
      </c>
      <c r="Y168" s="11">
        <f>$Y$26</f>
        <v>0</v>
      </c>
      <c r="Z168" s="11">
        <f>$Z$26</f>
        <v>0</v>
      </c>
      <c r="AA168" s="149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4" t="s">
        <v>155</v>
      </c>
      <c r="B169" s="11">
        <f>$B$40</f>
        <v>2722</v>
      </c>
      <c r="C169" s="11">
        <f>$C$40</f>
        <v>733.684</v>
      </c>
      <c r="D169" s="11">
        <f>$D$40</f>
        <v>0</v>
      </c>
      <c r="E169" s="142">
        <f>$E$40</f>
        <v>3455.684</v>
      </c>
      <c r="F169" s="149">
        <f>$F$40</f>
        <v>19</v>
      </c>
      <c r="G169" s="11">
        <f>$G$40</f>
        <v>0</v>
      </c>
      <c r="H169" s="11">
        <f>$H$40</f>
        <v>0</v>
      </c>
      <c r="I169" s="11">
        <f>$I$40</f>
        <v>19</v>
      </c>
      <c r="J169" s="149">
        <f>$J$40</f>
        <v>2864.5</v>
      </c>
      <c r="K169" s="11">
        <f>$K$40</f>
        <v>0</v>
      </c>
      <c r="L169" s="11">
        <f>$L$40</f>
        <v>0</v>
      </c>
      <c r="M169" s="142">
        <f>$M$40</f>
        <v>2864.5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4" t="s">
        <v>155</v>
      </c>
      <c r="S169" s="11">
        <f>$S$40</f>
        <v>19</v>
      </c>
      <c r="T169" s="11">
        <f>$T$40</f>
        <v>0</v>
      </c>
      <c r="U169" s="11">
        <f>$U$40</f>
        <v>0</v>
      </c>
      <c r="V169" s="142">
        <f>$V$40</f>
        <v>19</v>
      </c>
      <c r="W169" s="149">
        <f>$W$40</f>
        <v>0</v>
      </c>
      <c r="X169" s="11">
        <f>$X$40</f>
        <v>0</v>
      </c>
      <c r="Y169" s="11">
        <f>$Y$40</f>
        <v>0</v>
      </c>
      <c r="Z169" s="11">
        <f>$Z$40</f>
        <v>0</v>
      </c>
      <c r="AA169" s="149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4" t="s">
        <v>156</v>
      </c>
      <c r="B170" s="11">
        <f>$B$71</f>
        <v>2890.5</v>
      </c>
      <c r="C170" s="11">
        <f>$C$71</f>
        <v>1017.5999999999999</v>
      </c>
      <c r="D170" s="11">
        <f>$D$71</f>
        <v>0</v>
      </c>
      <c r="E170" s="142">
        <f>$E$71</f>
        <v>3908.1</v>
      </c>
      <c r="F170" s="149">
        <f>$F$71</f>
        <v>871.5</v>
      </c>
      <c r="G170" s="11">
        <f>$G$71</f>
        <v>0.253</v>
      </c>
      <c r="H170" s="11">
        <f>$H$71</f>
        <v>0</v>
      </c>
      <c r="I170" s="11">
        <f>$I$71</f>
        <v>871.7529999999999</v>
      </c>
      <c r="J170" s="149">
        <f>$J$71</f>
        <v>889.4</v>
      </c>
      <c r="K170" s="11">
        <f>$K$71</f>
        <v>297.219</v>
      </c>
      <c r="L170" s="11">
        <f>$L$71</f>
        <v>0</v>
      </c>
      <c r="M170" s="142">
        <f>$M$71</f>
        <v>1186.6190000000001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4" t="s">
        <v>156</v>
      </c>
      <c r="S170" s="11">
        <f>$S$71</f>
        <v>0</v>
      </c>
      <c r="T170" s="11">
        <f>$T$71</f>
        <v>0</v>
      </c>
      <c r="U170" s="11">
        <f>$U$71</f>
        <v>0</v>
      </c>
      <c r="V170" s="142">
        <f>$V$71</f>
        <v>0</v>
      </c>
      <c r="W170" s="149">
        <f>$W$71</f>
        <v>0</v>
      </c>
      <c r="X170" s="11">
        <f>$X$71</f>
        <v>0</v>
      </c>
      <c r="Y170" s="11">
        <f>$Y$71</f>
        <v>0</v>
      </c>
      <c r="Z170" s="11">
        <f>$Z$71</f>
        <v>0</v>
      </c>
      <c r="AA170" s="149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4" t="s">
        <v>157</v>
      </c>
      <c r="B171" s="11">
        <f>$B$91</f>
        <v>0</v>
      </c>
      <c r="C171" s="11">
        <f>$C$91</f>
        <v>0</v>
      </c>
      <c r="D171" s="11">
        <f>$D$91</f>
        <v>0</v>
      </c>
      <c r="E171" s="142">
        <f>$E$91</f>
        <v>0</v>
      </c>
      <c r="F171" s="149">
        <f>$F$91</f>
        <v>0</v>
      </c>
      <c r="G171" s="11">
        <f>$G$91</f>
        <v>0</v>
      </c>
      <c r="H171" s="11">
        <f>$H$91</f>
        <v>0</v>
      </c>
      <c r="I171" s="11">
        <f>$I$91</f>
        <v>0</v>
      </c>
      <c r="J171" s="149">
        <f>$J$91</f>
        <v>0</v>
      </c>
      <c r="K171" s="11">
        <f>$K$91</f>
        <v>0</v>
      </c>
      <c r="L171" s="11">
        <f>$L$91</f>
        <v>0</v>
      </c>
      <c r="M171" s="142">
        <f>$M$91</f>
        <v>0</v>
      </c>
      <c r="N171" s="11">
        <f>$N$91</f>
        <v>0</v>
      </c>
      <c r="O171" s="11">
        <f>$O$91</f>
        <v>0</v>
      </c>
      <c r="P171" s="11">
        <f>$P$91</f>
        <v>0</v>
      </c>
      <c r="Q171" s="11">
        <f>$Q$91</f>
        <v>0</v>
      </c>
      <c r="R171" s="124" t="s">
        <v>157</v>
      </c>
      <c r="S171" s="11">
        <f>$S$91</f>
        <v>0</v>
      </c>
      <c r="T171" s="11">
        <f>$T$91</f>
        <v>0</v>
      </c>
      <c r="U171" s="11">
        <f>$U$91</f>
        <v>0</v>
      </c>
      <c r="V171" s="142">
        <f>$V$91</f>
        <v>0</v>
      </c>
      <c r="W171" s="149">
        <f>$W$91</f>
        <v>0</v>
      </c>
      <c r="X171" s="11">
        <f>$X$91</f>
        <v>0</v>
      </c>
      <c r="Y171" s="11">
        <f>$Y$91</f>
        <v>0</v>
      </c>
      <c r="Z171" s="11">
        <f>$Z$91</f>
        <v>0</v>
      </c>
      <c r="AA171" s="149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2" customFormat="1" ht="12.75">
      <c r="A172" s="176" t="s">
        <v>103</v>
      </c>
      <c r="B172" s="163">
        <f aca="true" t="shared" si="26" ref="B172:Q172">B168+B169+B170+B171</f>
        <v>5612.5</v>
      </c>
      <c r="C172" s="163">
        <f t="shared" si="26"/>
        <v>1795.176</v>
      </c>
      <c r="D172" s="163">
        <f t="shared" si="26"/>
        <v>0</v>
      </c>
      <c r="E172" s="163">
        <f t="shared" si="26"/>
        <v>7407.6759999999995</v>
      </c>
      <c r="F172" s="163">
        <f t="shared" si="26"/>
        <v>933.1</v>
      </c>
      <c r="G172" s="163">
        <f t="shared" si="26"/>
        <v>4.714</v>
      </c>
      <c r="H172" s="163">
        <f t="shared" si="26"/>
        <v>0</v>
      </c>
      <c r="I172" s="163">
        <f t="shared" si="26"/>
        <v>937.814</v>
      </c>
      <c r="J172" s="163">
        <f t="shared" si="26"/>
        <v>3853.8</v>
      </c>
      <c r="K172" s="163">
        <f t="shared" si="26"/>
        <v>297.219</v>
      </c>
      <c r="L172" s="163">
        <f t="shared" si="26"/>
        <v>0</v>
      </c>
      <c r="M172" s="163">
        <f t="shared" si="26"/>
        <v>4151.019</v>
      </c>
      <c r="N172" s="163">
        <f t="shared" si="26"/>
        <v>0</v>
      </c>
      <c r="O172" s="163">
        <f t="shared" si="26"/>
        <v>0</v>
      </c>
      <c r="P172" s="163">
        <f t="shared" si="26"/>
        <v>0</v>
      </c>
      <c r="Q172" s="163">
        <f t="shared" si="26"/>
        <v>0</v>
      </c>
      <c r="R172" s="176" t="s">
        <v>103</v>
      </c>
      <c r="S172" s="163">
        <f aca="true" t="shared" si="27" ref="S172:AD172">S168+S169+S170+S171</f>
        <v>19</v>
      </c>
      <c r="T172" s="163">
        <f t="shared" si="27"/>
        <v>0</v>
      </c>
      <c r="U172" s="163">
        <f t="shared" si="27"/>
        <v>26.1</v>
      </c>
      <c r="V172" s="163">
        <f t="shared" si="27"/>
        <v>45.1</v>
      </c>
      <c r="W172" s="163">
        <f t="shared" si="27"/>
        <v>0</v>
      </c>
      <c r="X172" s="163">
        <f t="shared" si="27"/>
        <v>0</v>
      </c>
      <c r="Y172" s="163">
        <f t="shared" si="27"/>
        <v>0</v>
      </c>
      <c r="Z172" s="163">
        <f t="shared" si="27"/>
        <v>0</v>
      </c>
      <c r="AA172" s="163">
        <f t="shared" si="27"/>
        <v>0</v>
      </c>
      <c r="AB172" s="163">
        <f t="shared" si="27"/>
        <v>0</v>
      </c>
      <c r="AC172" s="163">
        <f t="shared" si="27"/>
        <v>0</v>
      </c>
      <c r="AD172" s="163">
        <f t="shared" si="27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49"/>
      <c r="G173" s="11"/>
      <c r="H173" s="11"/>
      <c r="I173" s="11"/>
      <c r="J173" s="149"/>
      <c r="K173" s="11"/>
      <c r="L173" s="11"/>
      <c r="M173" s="142"/>
      <c r="N173" s="11"/>
      <c r="O173" s="11"/>
      <c r="P173" s="11"/>
      <c r="Q173" s="11"/>
      <c r="R173" s="173" t="s">
        <v>158</v>
      </c>
      <c r="S173" s="11"/>
      <c r="T173" s="11"/>
      <c r="U173" s="11"/>
      <c r="V173" s="142"/>
      <c r="W173" s="149"/>
      <c r="X173" s="11"/>
      <c r="Y173" s="11"/>
      <c r="Z173" s="11"/>
      <c r="AA173" s="149"/>
      <c r="AB173" s="11"/>
      <c r="AC173" s="11"/>
      <c r="AD173" s="11"/>
    </row>
    <row r="174" spans="1:30" s="27" customFormat="1" ht="12.75">
      <c r="A174" s="124" t="s">
        <v>159</v>
      </c>
      <c r="B174" s="11">
        <f>$B$45</f>
        <v>10097.8</v>
      </c>
      <c r="C174" s="11">
        <f>$C$45</f>
        <v>3184.5</v>
      </c>
      <c r="D174" s="11">
        <f>$D$45</f>
        <v>0</v>
      </c>
      <c r="E174" s="142">
        <f>$E$45</f>
        <v>13282.3</v>
      </c>
      <c r="F174" s="149">
        <f>$F$45</f>
        <v>0</v>
      </c>
      <c r="G174" s="11">
        <f>$G$45</f>
        <v>1413.3000000000002</v>
      </c>
      <c r="H174" s="11">
        <f>$H$45</f>
        <v>0</v>
      </c>
      <c r="I174" s="11">
        <f>$I$45</f>
        <v>1413.3000000000002</v>
      </c>
      <c r="J174" s="149">
        <f>$J$45</f>
        <v>0</v>
      </c>
      <c r="K174" s="11">
        <f>$K$45</f>
        <v>0</v>
      </c>
      <c r="L174" s="11">
        <f>$L$45</f>
        <v>0</v>
      </c>
      <c r="M174" s="142">
        <f>$M$45</f>
        <v>0</v>
      </c>
      <c r="N174" s="11">
        <f>$N$45</f>
        <v>0</v>
      </c>
      <c r="O174" s="11">
        <f>$O$45</f>
        <v>0</v>
      </c>
      <c r="P174" s="11">
        <f>$P$45</f>
        <v>0</v>
      </c>
      <c r="Q174" s="11">
        <f>$Q$45</f>
        <v>0</v>
      </c>
      <c r="R174" s="124" t="s">
        <v>159</v>
      </c>
      <c r="S174" s="11">
        <f>$S$45</f>
        <v>235.6</v>
      </c>
      <c r="T174" s="11">
        <f>$T$45</f>
        <v>118.89999999999999</v>
      </c>
      <c r="U174" s="11">
        <f>$U$45</f>
        <v>0</v>
      </c>
      <c r="V174" s="142">
        <f>$V$45</f>
        <v>354.5</v>
      </c>
      <c r="W174" s="149">
        <f>$W$45</f>
        <v>0</v>
      </c>
      <c r="X174" s="11">
        <f>$X$45</f>
        <v>31.6</v>
      </c>
      <c r="Y174" s="11">
        <f>$Y$45</f>
        <v>0</v>
      </c>
      <c r="Z174" s="11">
        <f>$Z$45</f>
        <v>31.6</v>
      </c>
      <c r="AA174" s="149">
        <f>$AA$45</f>
        <v>966</v>
      </c>
      <c r="AB174" s="11">
        <f>$AB$45</f>
        <v>0</v>
      </c>
      <c r="AC174" s="11">
        <f>$AC$45</f>
        <v>0</v>
      </c>
      <c r="AD174" s="11">
        <f>$AD$45</f>
        <v>966</v>
      </c>
    </row>
    <row r="175" spans="1:30" s="27" customFormat="1" ht="12.75">
      <c r="A175" s="124" t="s">
        <v>160</v>
      </c>
      <c r="B175" s="11">
        <f>$B$50</f>
        <v>1718</v>
      </c>
      <c r="C175" s="11">
        <f>$C$50</f>
        <v>1855.72</v>
      </c>
      <c r="D175" s="11">
        <f>$D$50</f>
        <v>11.399999999999999</v>
      </c>
      <c r="E175" s="142">
        <f>$E$50</f>
        <v>3585.1200000000003</v>
      </c>
      <c r="F175" s="149">
        <f>$F$50</f>
        <v>2975.3999999999996</v>
      </c>
      <c r="G175" s="11">
        <f>$G$50</f>
        <v>1610.1200000000003</v>
      </c>
      <c r="H175" s="11">
        <f>$H$50</f>
        <v>4.7</v>
      </c>
      <c r="I175" s="11">
        <f>$I$50</f>
        <v>4590.219999999999</v>
      </c>
      <c r="J175" s="149">
        <f>$J$50</f>
        <v>0</v>
      </c>
      <c r="K175" s="11">
        <f>$K$50</f>
        <v>0</v>
      </c>
      <c r="L175" s="11">
        <f>$L$50</f>
        <v>0</v>
      </c>
      <c r="M175" s="142">
        <f>$M$50</f>
        <v>0</v>
      </c>
      <c r="N175" s="11">
        <f>$N$50</f>
        <v>416.6</v>
      </c>
      <c r="O175" s="11">
        <f>$O$50</f>
        <v>0</v>
      </c>
      <c r="P175" s="11">
        <f>$P$50</f>
        <v>0</v>
      </c>
      <c r="Q175" s="11">
        <f>$Q$50</f>
        <v>416.6</v>
      </c>
      <c r="R175" s="124" t="s">
        <v>160</v>
      </c>
      <c r="S175" s="11">
        <f>$S$50</f>
        <v>840.6</v>
      </c>
      <c r="T175" s="11">
        <f>$T$50</f>
        <v>42.5</v>
      </c>
      <c r="U175" s="11">
        <f>$U$50</f>
        <v>18.9</v>
      </c>
      <c r="V175" s="142">
        <f>$V$50</f>
        <v>902</v>
      </c>
      <c r="W175" s="149">
        <f>$W$50</f>
        <v>214</v>
      </c>
      <c r="X175" s="11">
        <f>$X$50</f>
        <v>33.800000000000004</v>
      </c>
      <c r="Y175" s="11">
        <f>$Y$50</f>
        <v>0.6</v>
      </c>
      <c r="Z175" s="11">
        <f>$Z$50</f>
        <v>248.4</v>
      </c>
      <c r="AA175" s="149">
        <f>$AA$50</f>
        <v>187.29999999999998</v>
      </c>
      <c r="AB175" s="11">
        <f>$AB$50</f>
        <v>0</v>
      </c>
      <c r="AC175" s="11">
        <f>$AC$50</f>
        <v>0</v>
      </c>
      <c r="AD175" s="11">
        <f>$AD$50</f>
        <v>187.29999999999998</v>
      </c>
    </row>
    <row r="176" spans="1:30" s="27" customFormat="1" ht="12.75">
      <c r="A176" s="124" t="s">
        <v>161</v>
      </c>
      <c r="B176" s="11">
        <f>$B$54</f>
        <v>0</v>
      </c>
      <c r="C176" s="11">
        <f>$C$54</f>
        <v>2446.9</v>
      </c>
      <c r="D176" s="11">
        <f>$D$54</f>
        <v>1025.6</v>
      </c>
      <c r="E176" s="142">
        <f>$E$54</f>
        <v>3472.5</v>
      </c>
      <c r="F176" s="149">
        <f>$F$54</f>
        <v>643.6</v>
      </c>
      <c r="G176" s="11">
        <f>$G$54</f>
        <v>826.7</v>
      </c>
      <c r="H176" s="11">
        <f>$H$54</f>
        <v>0</v>
      </c>
      <c r="I176" s="11">
        <f>$I$54</f>
        <v>1470.2999999999997</v>
      </c>
      <c r="J176" s="149">
        <f>$J$54</f>
        <v>0</v>
      </c>
      <c r="K176" s="11">
        <f>$K$54</f>
        <v>0</v>
      </c>
      <c r="L176" s="11">
        <f>$L$54</f>
        <v>0</v>
      </c>
      <c r="M176" s="142">
        <f>$M$54</f>
        <v>0</v>
      </c>
      <c r="N176" s="11">
        <f>$N$54</f>
        <v>0</v>
      </c>
      <c r="O176" s="11">
        <f>$O$54</f>
        <v>0</v>
      </c>
      <c r="P176" s="11">
        <f>$P$54</f>
        <v>0</v>
      </c>
      <c r="Q176" s="11">
        <f>$Q$54</f>
        <v>0</v>
      </c>
      <c r="R176" s="124" t="s">
        <v>161</v>
      </c>
      <c r="S176" s="11">
        <f>$S$54</f>
        <v>8.5</v>
      </c>
      <c r="T176" s="11">
        <f>$T$54</f>
        <v>120.2</v>
      </c>
      <c r="U176" s="11">
        <f>$U$54</f>
        <v>159.20000000000002</v>
      </c>
      <c r="V176" s="142">
        <f>$V$54</f>
        <v>287.90000000000003</v>
      </c>
      <c r="W176" s="149">
        <f>$W$54</f>
        <v>0</v>
      </c>
      <c r="X176" s="11">
        <f>$X$54</f>
        <v>22.7</v>
      </c>
      <c r="Y176" s="11">
        <f>$Y$54</f>
        <v>32.6</v>
      </c>
      <c r="Z176" s="11">
        <f>$Z$54</f>
        <v>55.3</v>
      </c>
      <c r="AA176" s="149">
        <f>$AA$54</f>
        <v>0</v>
      </c>
      <c r="AB176" s="11">
        <f>$AB$54</f>
        <v>0</v>
      </c>
      <c r="AC176" s="11">
        <f>$AC$54</f>
        <v>0</v>
      </c>
      <c r="AD176" s="11">
        <f>$AD$54</f>
        <v>0</v>
      </c>
    </row>
    <row r="177" spans="1:30" s="27" customFormat="1" ht="12.75">
      <c r="A177" s="124" t="s">
        <v>162</v>
      </c>
      <c r="B177" s="11">
        <f>$B$73</f>
        <v>11545.6</v>
      </c>
      <c r="C177" s="11">
        <f>$C$73</f>
        <v>4106.1</v>
      </c>
      <c r="D177" s="11">
        <f>$D$73</f>
        <v>47.7</v>
      </c>
      <c r="E177" s="142">
        <f>$E$73</f>
        <v>15699.4</v>
      </c>
      <c r="F177" s="149">
        <f>$F$73</f>
        <v>0</v>
      </c>
      <c r="G177" s="11">
        <f>$G$73</f>
        <v>3561.7000000000003</v>
      </c>
      <c r="H177" s="11">
        <f>$H$73</f>
        <v>0</v>
      </c>
      <c r="I177" s="11">
        <f>$I$73</f>
        <v>3561.7000000000003</v>
      </c>
      <c r="J177" s="149">
        <f>$J$73</f>
        <v>0</v>
      </c>
      <c r="K177" s="11">
        <f>$K$73</f>
        <v>0</v>
      </c>
      <c r="L177" s="11">
        <f>$L$73</f>
        <v>0</v>
      </c>
      <c r="M177" s="142">
        <f>$M$73</f>
        <v>0</v>
      </c>
      <c r="N177" s="11">
        <f>$N$73</f>
        <v>0</v>
      </c>
      <c r="O177" s="11">
        <f>$O$73</f>
        <v>82.7</v>
      </c>
      <c r="P177" s="11">
        <f>$P$73</f>
        <v>0</v>
      </c>
      <c r="Q177" s="11">
        <f>$Q$73</f>
        <v>82.7</v>
      </c>
      <c r="R177" s="124" t="s">
        <v>162</v>
      </c>
      <c r="S177" s="11">
        <f>$S$73</f>
        <v>2707.4</v>
      </c>
      <c r="T177" s="11">
        <f>$T$73</f>
        <v>1008.8000000000001</v>
      </c>
      <c r="U177" s="11">
        <f>$U$73</f>
        <v>0</v>
      </c>
      <c r="V177" s="142">
        <f>$V$73</f>
        <v>3716.1999999999994</v>
      </c>
      <c r="W177" s="149">
        <f>$W$73</f>
        <v>162</v>
      </c>
      <c r="X177" s="11">
        <f>$X$73</f>
        <v>21.1</v>
      </c>
      <c r="Y177" s="11">
        <f>$Y$73</f>
        <v>0</v>
      </c>
      <c r="Z177" s="11">
        <f>$Z$73</f>
        <v>183.1</v>
      </c>
      <c r="AA177" s="149">
        <f>$AA$73</f>
        <v>0.4</v>
      </c>
      <c r="AB177" s="11">
        <f>$AB$73</f>
        <v>0</v>
      </c>
      <c r="AC177" s="11">
        <f>$AC$73</f>
        <v>0</v>
      </c>
      <c r="AD177" s="11">
        <f>$AD$73</f>
        <v>0.4</v>
      </c>
    </row>
    <row r="178" spans="1:30" s="27" customFormat="1" ht="12.75">
      <c r="A178" s="124" t="s">
        <v>163</v>
      </c>
      <c r="B178" s="11">
        <f>$B$86</f>
        <v>1006.1</v>
      </c>
      <c r="C178" s="11">
        <f>$C$86</f>
        <v>210.50000000000003</v>
      </c>
      <c r="D178" s="11">
        <f>$D$86</f>
        <v>0</v>
      </c>
      <c r="E178" s="142">
        <f>$E$86</f>
        <v>1216.6</v>
      </c>
      <c r="F178" s="149">
        <f>$F$86</f>
        <v>7071.2</v>
      </c>
      <c r="G178" s="11">
        <f>$G$86</f>
        <v>4691.7</v>
      </c>
      <c r="H178" s="11">
        <f>$H$86</f>
        <v>0</v>
      </c>
      <c r="I178" s="11">
        <f>$I$86</f>
        <v>11762.900000000001</v>
      </c>
      <c r="J178" s="149">
        <f>$J$86</f>
        <v>0</v>
      </c>
      <c r="K178" s="11">
        <f>$K$86</f>
        <v>0</v>
      </c>
      <c r="L178" s="11">
        <f>$L$86</f>
        <v>0</v>
      </c>
      <c r="M178" s="142">
        <f>$M$86</f>
        <v>0</v>
      </c>
      <c r="N178" s="11">
        <f>$N$86</f>
        <v>959.2</v>
      </c>
      <c r="O178" s="11">
        <f>$O$86</f>
        <v>0</v>
      </c>
      <c r="P178" s="11">
        <f>$P$86</f>
        <v>0</v>
      </c>
      <c r="Q178" s="11">
        <f>$Q$86</f>
        <v>959.2</v>
      </c>
      <c r="R178" s="124" t="s">
        <v>163</v>
      </c>
      <c r="S178" s="11">
        <f>$S$86</f>
        <v>109.7</v>
      </c>
      <c r="T178" s="11">
        <f>$T$86</f>
        <v>105.8</v>
      </c>
      <c r="U178" s="11">
        <f>$U$86</f>
        <v>7.2</v>
      </c>
      <c r="V178" s="142">
        <f>$V$86</f>
        <v>222.7</v>
      </c>
      <c r="W178" s="149">
        <f>$W$86</f>
        <v>7.4</v>
      </c>
      <c r="X178" s="11">
        <f>$X$86</f>
        <v>34.699999999999996</v>
      </c>
      <c r="Y178" s="11">
        <f>$Y$86</f>
        <v>10.4</v>
      </c>
      <c r="Z178" s="11">
        <f>$Z$86</f>
        <v>52.49999999999999</v>
      </c>
      <c r="AA178" s="149">
        <f>$AA$86</f>
        <v>0</v>
      </c>
      <c r="AB178" s="11">
        <f>$AB$86</f>
        <v>0</v>
      </c>
      <c r="AC178" s="11">
        <f>$AC$86</f>
        <v>0</v>
      </c>
      <c r="AD178" s="11">
        <f>$AD$86</f>
        <v>0</v>
      </c>
    </row>
    <row r="179" spans="1:30" s="72" customFormat="1" ht="12.75">
      <c r="A179" s="177" t="s">
        <v>103</v>
      </c>
      <c r="B179" s="163">
        <f aca="true" t="shared" si="28" ref="B179:Q179">B174+B175+B176+B177+B178</f>
        <v>24367.5</v>
      </c>
      <c r="C179" s="163">
        <f t="shared" si="28"/>
        <v>11803.720000000001</v>
      </c>
      <c r="D179" s="163">
        <f t="shared" si="28"/>
        <v>1084.7</v>
      </c>
      <c r="E179" s="163">
        <f t="shared" si="28"/>
        <v>37255.92</v>
      </c>
      <c r="F179" s="163">
        <f t="shared" si="28"/>
        <v>10690.199999999999</v>
      </c>
      <c r="G179" s="163">
        <f t="shared" si="28"/>
        <v>12103.52</v>
      </c>
      <c r="H179" s="163">
        <f t="shared" si="28"/>
        <v>4.7</v>
      </c>
      <c r="I179" s="163">
        <f t="shared" si="28"/>
        <v>22798.420000000002</v>
      </c>
      <c r="J179" s="163">
        <f t="shared" si="28"/>
        <v>0</v>
      </c>
      <c r="K179" s="163">
        <f t="shared" si="28"/>
        <v>0</v>
      </c>
      <c r="L179" s="163">
        <f t="shared" si="28"/>
        <v>0</v>
      </c>
      <c r="M179" s="163">
        <f t="shared" si="28"/>
        <v>0</v>
      </c>
      <c r="N179" s="163">
        <f t="shared" si="28"/>
        <v>1375.8000000000002</v>
      </c>
      <c r="O179" s="163">
        <f t="shared" si="28"/>
        <v>82.7</v>
      </c>
      <c r="P179" s="163">
        <f t="shared" si="28"/>
        <v>0</v>
      </c>
      <c r="Q179" s="163">
        <f t="shared" si="28"/>
        <v>1458.5</v>
      </c>
      <c r="R179" s="177" t="s">
        <v>103</v>
      </c>
      <c r="S179" s="163">
        <f aca="true" t="shared" si="29" ref="S179:AD179">S174+S175+S176+S177+S178</f>
        <v>3901.8</v>
      </c>
      <c r="T179" s="163">
        <f t="shared" si="29"/>
        <v>1396.2</v>
      </c>
      <c r="U179" s="163">
        <f t="shared" si="29"/>
        <v>185.3</v>
      </c>
      <c r="V179" s="163">
        <f t="shared" si="29"/>
        <v>5483.299999999999</v>
      </c>
      <c r="W179" s="163">
        <f t="shared" si="29"/>
        <v>383.4</v>
      </c>
      <c r="X179" s="163">
        <f t="shared" si="29"/>
        <v>143.9</v>
      </c>
      <c r="Y179" s="163">
        <f t="shared" si="29"/>
        <v>43.6</v>
      </c>
      <c r="Z179" s="163">
        <f t="shared" si="29"/>
        <v>570.9</v>
      </c>
      <c r="AA179" s="163">
        <f t="shared" si="29"/>
        <v>1153.7</v>
      </c>
      <c r="AB179" s="163">
        <f t="shared" si="29"/>
        <v>0</v>
      </c>
      <c r="AC179" s="163">
        <f t="shared" si="29"/>
        <v>0</v>
      </c>
      <c r="AD179" s="163">
        <f t="shared" si="29"/>
        <v>1153.7</v>
      </c>
    </row>
    <row r="180" spans="1:30" s="27" customFormat="1" ht="1.5" customHeight="1">
      <c r="A180" s="174"/>
      <c r="B180" s="26"/>
      <c r="C180" s="26"/>
      <c r="D180" s="26"/>
      <c r="E180" s="144"/>
      <c r="F180" s="151"/>
      <c r="G180" s="26"/>
      <c r="H180" s="26"/>
      <c r="I180" s="26"/>
      <c r="J180" s="151"/>
      <c r="K180" s="26"/>
      <c r="L180" s="26"/>
      <c r="M180" s="144"/>
      <c r="N180" s="26"/>
      <c r="O180" s="26"/>
      <c r="P180" s="26"/>
      <c r="Q180" s="26"/>
      <c r="R180" s="174"/>
      <c r="S180" s="26"/>
      <c r="T180" s="26"/>
      <c r="U180" s="26"/>
      <c r="V180" s="144"/>
      <c r="W180" s="151"/>
      <c r="X180" s="26"/>
      <c r="Y180" s="26"/>
      <c r="Z180" s="26"/>
      <c r="AA180" s="151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152"/>
      <c r="G181" s="42"/>
      <c r="H181" s="42"/>
      <c r="I181" s="42"/>
      <c r="J181" s="152"/>
      <c r="K181" s="42"/>
      <c r="L181" s="42"/>
      <c r="M181" s="145"/>
      <c r="N181" s="42"/>
      <c r="O181" s="42"/>
      <c r="P181" s="42"/>
      <c r="Q181" s="42"/>
      <c r="R181" s="173" t="s">
        <v>164</v>
      </c>
      <c r="S181" s="42"/>
      <c r="T181" s="42"/>
      <c r="U181" s="42"/>
      <c r="V181" s="145"/>
      <c r="W181" s="152"/>
      <c r="X181" s="42"/>
      <c r="Y181" s="42"/>
      <c r="Z181" s="42"/>
      <c r="AA181" s="152"/>
      <c r="AB181" s="42"/>
      <c r="AC181" s="42"/>
      <c r="AD181" s="42"/>
    </row>
    <row r="182" spans="1:30" s="27" customFormat="1" ht="12.75">
      <c r="A182" s="124" t="s">
        <v>165</v>
      </c>
      <c r="B182" s="11">
        <f>$B$23</f>
        <v>1202.4</v>
      </c>
      <c r="C182" s="11">
        <f>$C$23</f>
        <v>561.4000000000001</v>
      </c>
      <c r="D182" s="11">
        <f>$D$23</f>
        <v>2587.6</v>
      </c>
      <c r="E182" s="142">
        <f>$E$23</f>
        <v>4351.400000000001</v>
      </c>
      <c r="F182" s="149">
        <f>$F$23</f>
        <v>0</v>
      </c>
      <c r="G182" s="11">
        <f>$G$23</f>
        <v>0</v>
      </c>
      <c r="H182" s="11">
        <f>$H$23</f>
        <v>0</v>
      </c>
      <c r="I182" s="11">
        <f>$I$23</f>
        <v>0</v>
      </c>
      <c r="J182" s="149">
        <f>$J$23</f>
        <v>0</v>
      </c>
      <c r="K182" s="11">
        <f>$K$23</f>
        <v>0</v>
      </c>
      <c r="L182" s="11">
        <f>$L$23</f>
        <v>24.9</v>
      </c>
      <c r="M182" s="142">
        <f>$M$23</f>
        <v>24.9</v>
      </c>
      <c r="N182" s="11">
        <f>$N$23</f>
        <v>0</v>
      </c>
      <c r="O182" s="11">
        <f>$O$23</f>
        <v>0</v>
      </c>
      <c r="P182" s="11">
        <f>$P$23</f>
        <v>0</v>
      </c>
      <c r="Q182" s="11">
        <f>$Q$23</f>
        <v>0</v>
      </c>
      <c r="R182" s="124" t="s">
        <v>165</v>
      </c>
      <c r="S182" s="11">
        <f>$S$23</f>
        <v>1509</v>
      </c>
      <c r="T182" s="11">
        <f>$T$23</f>
        <v>103</v>
      </c>
      <c r="U182" s="11">
        <f>$U$23</f>
        <v>387.5</v>
      </c>
      <c r="V182" s="142">
        <f>$V$23</f>
        <v>1999.5</v>
      </c>
      <c r="W182" s="149">
        <f>$W$23</f>
        <v>35.3</v>
      </c>
      <c r="X182" s="11">
        <f>$X$23</f>
        <v>97.8</v>
      </c>
      <c r="Y182" s="11">
        <f>$Y$23</f>
        <v>155.8</v>
      </c>
      <c r="Z182" s="11">
        <f>$Z$23</f>
        <v>288.90000000000003</v>
      </c>
      <c r="AA182" s="149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4" t="s">
        <v>166</v>
      </c>
      <c r="B183" s="11">
        <f>$B$30</f>
        <v>773.1</v>
      </c>
      <c r="C183" s="11">
        <f>$C$30</f>
        <v>511</v>
      </c>
      <c r="D183" s="11">
        <f>$D$30</f>
        <v>2453.7</v>
      </c>
      <c r="E183" s="142">
        <f>$E$30</f>
        <v>3737.8</v>
      </c>
      <c r="F183" s="149">
        <f>$F$30</f>
        <v>0</v>
      </c>
      <c r="G183" s="11">
        <f>$G$30</f>
        <v>0</v>
      </c>
      <c r="H183" s="11">
        <f>$H$30</f>
        <v>0</v>
      </c>
      <c r="I183" s="11">
        <f>$I$30</f>
        <v>0</v>
      </c>
      <c r="J183" s="149">
        <f>$J$30</f>
        <v>0</v>
      </c>
      <c r="K183" s="11">
        <f>$K$30</f>
        <v>0</v>
      </c>
      <c r="L183" s="11">
        <f>$L$30</f>
        <v>0</v>
      </c>
      <c r="M183" s="142">
        <f>$M$30</f>
        <v>0</v>
      </c>
      <c r="N183" s="11">
        <f>$N$30</f>
        <v>0</v>
      </c>
      <c r="O183" s="11">
        <f>$O$30</f>
        <v>0</v>
      </c>
      <c r="P183" s="11">
        <f>$P$30</f>
        <v>0</v>
      </c>
      <c r="Q183" s="11">
        <f>$Q$30</f>
        <v>0</v>
      </c>
      <c r="R183" s="124" t="s">
        <v>166</v>
      </c>
      <c r="S183" s="11">
        <f>$S$30</f>
        <v>0</v>
      </c>
      <c r="T183" s="11">
        <f>$T$30</f>
        <v>33.3</v>
      </c>
      <c r="U183" s="11">
        <f>$U$30</f>
        <v>10.1</v>
      </c>
      <c r="V183" s="142">
        <f>$V$30</f>
        <v>43.4</v>
      </c>
      <c r="W183" s="149">
        <f>$W$30</f>
        <v>0</v>
      </c>
      <c r="X183" s="11">
        <f>$X$30</f>
        <v>0</v>
      </c>
      <c r="Y183" s="11">
        <f>$Y$30</f>
        <v>0</v>
      </c>
      <c r="Z183" s="11">
        <f>$Z$30</f>
        <v>0</v>
      </c>
      <c r="AA183" s="149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4" t="s">
        <v>167</v>
      </c>
      <c r="B184" s="11">
        <f>$B$36</f>
        <v>18.9</v>
      </c>
      <c r="C184" s="11">
        <f>$C$36</f>
        <v>2592.51</v>
      </c>
      <c r="D184" s="11">
        <f>$D$36</f>
        <v>1768.3999999999999</v>
      </c>
      <c r="E184" s="142">
        <f>$E$36</f>
        <v>4379.8099999999995</v>
      </c>
      <c r="F184" s="149">
        <f>$F$36</f>
        <v>0</v>
      </c>
      <c r="G184" s="11">
        <f>$G$36</f>
        <v>225.61999999999998</v>
      </c>
      <c r="H184" s="11">
        <f>$H$36</f>
        <v>529</v>
      </c>
      <c r="I184" s="11">
        <f>$I$36</f>
        <v>754.62</v>
      </c>
      <c r="J184" s="149">
        <f>$J$36</f>
        <v>0</v>
      </c>
      <c r="K184" s="11">
        <f>$K$36</f>
        <v>0</v>
      </c>
      <c r="L184" s="11">
        <f>$L$36</f>
        <v>0</v>
      </c>
      <c r="M184" s="142">
        <f>$M$36</f>
        <v>0</v>
      </c>
      <c r="N184" s="11">
        <f>$N$36</f>
        <v>0</v>
      </c>
      <c r="O184" s="11">
        <f>$O$36</f>
        <v>4.1</v>
      </c>
      <c r="P184" s="11">
        <f>$P$36</f>
        <v>695.4</v>
      </c>
      <c r="Q184" s="11">
        <f>$Q$36</f>
        <v>699.5</v>
      </c>
      <c r="R184" s="124" t="s">
        <v>167</v>
      </c>
      <c r="S184" s="11">
        <f>$S$36</f>
        <v>7.9</v>
      </c>
      <c r="T184" s="11">
        <f>$T$36</f>
        <v>373.72</v>
      </c>
      <c r="U184" s="11">
        <f>$U$36</f>
        <v>24.7</v>
      </c>
      <c r="V184" s="142">
        <f>$V$36</f>
        <v>406.32000000000005</v>
      </c>
      <c r="W184" s="149">
        <f>$W$36</f>
        <v>33.1</v>
      </c>
      <c r="X184" s="11">
        <f>$X$36</f>
        <v>486.5</v>
      </c>
      <c r="Y184" s="11">
        <f>$Y$36</f>
        <v>173.9</v>
      </c>
      <c r="Z184" s="11">
        <f>$Z$36</f>
        <v>693.5</v>
      </c>
      <c r="AA184" s="149">
        <f>$AA$36</f>
        <v>0</v>
      </c>
      <c r="AB184" s="11">
        <f>$AB$36</f>
        <v>0</v>
      </c>
      <c r="AC184" s="11">
        <f>$AC$36</f>
        <v>0</v>
      </c>
      <c r="AD184" s="11">
        <f>$AD$36</f>
        <v>0</v>
      </c>
    </row>
    <row r="185" spans="1:30" s="27" customFormat="1" ht="12.75">
      <c r="A185" s="124" t="s">
        <v>168</v>
      </c>
      <c r="B185" s="11">
        <f>$B$57</f>
        <v>48.3</v>
      </c>
      <c r="C185" s="11">
        <f>$C$57</f>
        <v>1164.9</v>
      </c>
      <c r="D185" s="11">
        <f>$D$57</f>
        <v>863.6999999999999</v>
      </c>
      <c r="E185" s="142">
        <f>$E$57</f>
        <v>2076.9</v>
      </c>
      <c r="F185" s="149">
        <f>$F$57</f>
        <v>0</v>
      </c>
      <c r="G185" s="11">
        <f>$G$57</f>
        <v>0</v>
      </c>
      <c r="H185" s="11">
        <f>$H$57</f>
        <v>0</v>
      </c>
      <c r="I185" s="11">
        <f>$I$57</f>
        <v>0</v>
      </c>
      <c r="J185" s="149">
        <f>$J$57</f>
        <v>0</v>
      </c>
      <c r="K185" s="11">
        <f>$K$57</f>
        <v>0</v>
      </c>
      <c r="L185" s="11">
        <f>$L$57</f>
        <v>0</v>
      </c>
      <c r="M185" s="142">
        <f>$M$57</f>
        <v>0</v>
      </c>
      <c r="N185" s="11">
        <f>$N$57</f>
        <v>0</v>
      </c>
      <c r="O185" s="11">
        <f>$O$57</f>
        <v>0</v>
      </c>
      <c r="P185" s="11">
        <f>$P$57</f>
        <v>0</v>
      </c>
      <c r="Q185" s="11">
        <f>$Q$57</f>
        <v>0</v>
      </c>
      <c r="R185" s="124" t="s">
        <v>168</v>
      </c>
      <c r="S185" s="11">
        <f>$S$57</f>
        <v>274</v>
      </c>
      <c r="T185" s="11">
        <f>$T$57</f>
        <v>87.8</v>
      </c>
      <c r="U185" s="11">
        <f>$U$57</f>
        <v>201.2</v>
      </c>
      <c r="V185" s="142">
        <f>$V$57</f>
        <v>563</v>
      </c>
      <c r="W185" s="149">
        <f>$W$57</f>
        <v>0</v>
      </c>
      <c r="X185" s="11">
        <f>$X$57</f>
        <v>42.6</v>
      </c>
      <c r="Y185" s="11">
        <f>$Y$57</f>
        <v>0</v>
      </c>
      <c r="Z185" s="11">
        <f>$Z$57</f>
        <v>42.6</v>
      </c>
      <c r="AA185" s="149">
        <f>$AA$57</f>
        <v>0</v>
      </c>
      <c r="AB185" s="11">
        <f>$AB$57</f>
        <v>0</v>
      </c>
      <c r="AC185" s="11">
        <f>$AC$57</f>
        <v>0</v>
      </c>
      <c r="AD185" s="11">
        <f>$AD$57</f>
        <v>0</v>
      </c>
    </row>
    <row r="186" spans="1:30" s="72" customFormat="1" ht="12.75">
      <c r="A186" s="178" t="s">
        <v>103</v>
      </c>
      <c r="B186" s="163">
        <f aca="true" t="shared" si="30" ref="B186:Q186">B182+B183+B184+B185</f>
        <v>2042.7</v>
      </c>
      <c r="C186" s="163">
        <f t="shared" si="30"/>
        <v>4829.81</v>
      </c>
      <c r="D186" s="163">
        <f t="shared" si="30"/>
        <v>7673.399999999999</v>
      </c>
      <c r="E186" s="163">
        <f t="shared" si="30"/>
        <v>14545.91</v>
      </c>
      <c r="F186" s="163">
        <f t="shared" si="30"/>
        <v>0</v>
      </c>
      <c r="G186" s="163">
        <f t="shared" si="30"/>
        <v>225.61999999999998</v>
      </c>
      <c r="H186" s="163">
        <f t="shared" si="30"/>
        <v>529</v>
      </c>
      <c r="I186" s="163">
        <f t="shared" si="30"/>
        <v>754.62</v>
      </c>
      <c r="J186" s="163">
        <f t="shared" si="30"/>
        <v>0</v>
      </c>
      <c r="K186" s="163">
        <f t="shared" si="30"/>
        <v>0</v>
      </c>
      <c r="L186" s="163">
        <f t="shared" si="30"/>
        <v>24.9</v>
      </c>
      <c r="M186" s="163">
        <f t="shared" si="30"/>
        <v>24.9</v>
      </c>
      <c r="N186" s="163">
        <f t="shared" si="30"/>
        <v>0</v>
      </c>
      <c r="O186" s="163">
        <f t="shared" si="30"/>
        <v>4.1</v>
      </c>
      <c r="P186" s="163">
        <f t="shared" si="30"/>
        <v>695.4</v>
      </c>
      <c r="Q186" s="163">
        <f t="shared" si="30"/>
        <v>699.5</v>
      </c>
      <c r="R186" s="178" t="s">
        <v>103</v>
      </c>
      <c r="S186" s="163">
        <f aca="true" t="shared" si="31" ref="S186:AD186">S182+S183+S184+S185</f>
        <v>1790.9</v>
      </c>
      <c r="T186" s="163">
        <f t="shared" si="31"/>
        <v>597.82</v>
      </c>
      <c r="U186" s="163">
        <f t="shared" si="31"/>
        <v>623.5</v>
      </c>
      <c r="V186" s="163">
        <f t="shared" si="31"/>
        <v>3012.2200000000003</v>
      </c>
      <c r="W186" s="163">
        <f t="shared" si="31"/>
        <v>68.4</v>
      </c>
      <c r="X186" s="163">
        <f t="shared" si="31"/>
        <v>626.9</v>
      </c>
      <c r="Y186" s="163">
        <f t="shared" si="31"/>
        <v>329.70000000000005</v>
      </c>
      <c r="Z186" s="163">
        <f t="shared" si="31"/>
        <v>1025</v>
      </c>
      <c r="AA186" s="163">
        <f t="shared" si="31"/>
        <v>0</v>
      </c>
      <c r="AB186" s="163">
        <f t="shared" si="31"/>
        <v>0</v>
      </c>
      <c r="AC186" s="163">
        <f t="shared" si="31"/>
        <v>0</v>
      </c>
      <c r="AD186" s="163">
        <f t="shared" si="31"/>
        <v>0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49"/>
      <c r="G187" s="11"/>
      <c r="H187" s="11"/>
      <c r="I187" s="11"/>
      <c r="J187" s="149"/>
      <c r="K187" s="11"/>
      <c r="L187" s="11"/>
      <c r="M187" s="142"/>
      <c r="N187" s="11"/>
      <c r="O187" s="11"/>
      <c r="P187" s="11"/>
      <c r="Q187" s="11"/>
      <c r="R187" s="173" t="s">
        <v>169</v>
      </c>
      <c r="S187" s="11"/>
      <c r="T187" s="11"/>
      <c r="U187" s="11"/>
      <c r="V187" s="142"/>
      <c r="W187" s="149"/>
      <c r="X187" s="11"/>
      <c r="Y187" s="11"/>
      <c r="Z187" s="11"/>
      <c r="AA187" s="149"/>
      <c r="AB187" s="11"/>
      <c r="AC187" s="11"/>
      <c r="AD187" s="11"/>
    </row>
    <row r="188" spans="1:30" s="27" customFormat="1" ht="12.75">
      <c r="A188" s="124" t="s">
        <v>170</v>
      </c>
      <c r="B188" s="11">
        <f>$B$17</f>
        <v>8451</v>
      </c>
      <c r="C188" s="11">
        <f>$C$17</f>
        <v>1037.8</v>
      </c>
      <c r="D188" s="11">
        <f>$D$17</f>
        <v>0</v>
      </c>
      <c r="E188" s="142">
        <f>$E$17</f>
        <v>9488.800000000001</v>
      </c>
      <c r="F188" s="149">
        <f>$F$17</f>
        <v>19262.6</v>
      </c>
      <c r="G188" s="11">
        <f>$G$17</f>
        <v>5514.7</v>
      </c>
      <c r="H188" s="11">
        <f>$H$17</f>
        <v>0</v>
      </c>
      <c r="I188" s="11">
        <f>$I$17</f>
        <v>24777.300000000003</v>
      </c>
      <c r="J188" s="149">
        <f>$J$17</f>
        <v>0</v>
      </c>
      <c r="K188" s="11">
        <f>$K$17</f>
        <v>12.8</v>
      </c>
      <c r="L188" s="11">
        <f>$L$17</f>
        <v>0</v>
      </c>
      <c r="M188" s="142">
        <f>$M$17</f>
        <v>12.8</v>
      </c>
      <c r="N188" s="11">
        <f>$N$17</f>
        <v>172.2</v>
      </c>
      <c r="O188" s="11">
        <f>$O$17</f>
        <v>256.3</v>
      </c>
      <c r="P188" s="11">
        <f>$P$17</f>
        <v>0</v>
      </c>
      <c r="Q188" s="11">
        <f>$Q$17</f>
        <v>428.5</v>
      </c>
      <c r="R188" s="124" t="s">
        <v>170</v>
      </c>
      <c r="S188" s="11">
        <f>$S$17</f>
        <v>1045.8999999999999</v>
      </c>
      <c r="T188" s="11">
        <f>$T$17</f>
        <v>561.7</v>
      </c>
      <c r="U188" s="11">
        <f>$U$17</f>
        <v>0</v>
      </c>
      <c r="V188" s="142">
        <f>$V$17</f>
        <v>1607.6000000000001</v>
      </c>
      <c r="W188" s="149">
        <f>$W$17</f>
        <v>21.5</v>
      </c>
      <c r="X188" s="11">
        <f>$X$17</f>
        <v>39.2</v>
      </c>
      <c r="Y188" s="11">
        <f>$Y$17</f>
        <v>0</v>
      </c>
      <c r="Z188" s="11">
        <f>$Z$17</f>
        <v>60.7</v>
      </c>
      <c r="AA188" s="149">
        <f>$AA$17</f>
        <v>124.30000000000001</v>
      </c>
      <c r="AB188" s="11">
        <f>$AB$17</f>
        <v>0</v>
      </c>
      <c r="AC188" s="11">
        <f>$AC$17</f>
        <v>0</v>
      </c>
      <c r="AD188" s="11">
        <f>$AD$17</f>
        <v>124.30000000000001</v>
      </c>
    </row>
    <row r="189" spans="1:30" s="27" customFormat="1" ht="12.75">
      <c r="A189" s="124" t="s">
        <v>171</v>
      </c>
      <c r="B189" s="11">
        <f>$B$18</f>
        <v>32658.2</v>
      </c>
      <c r="C189" s="11">
        <f>$C$18</f>
        <v>1465.3999999999999</v>
      </c>
      <c r="D189" s="11">
        <f>$D$18</f>
        <v>0</v>
      </c>
      <c r="E189" s="142">
        <f>$E$18</f>
        <v>34123.600000000006</v>
      </c>
      <c r="F189" s="149">
        <f>$F$18</f>
        <v>45851.399999999994</v>
      </c>
      <c r="G189" s="11">
        <f>$G$18</f>
        <v>10795</v>
      </c>
      <c r="H189" s="11">
        <f>$H$18</f>
        <v>0</v>
      </c>
      <c r="I189" s="11">
        <f>$I$18</f>
        <v>56646.4</v>
      </c>
      <c r="J189" s="149">
        <f>$J$18</f>
        <v>132.3</v>
      </c>
      <c r="K189" s="11">
        <f>$K$18</f>
        <v>0</v>
      </c>
      <c r="L189" s="11">
        <f>$L$18</f>
        <v>0</v>
      </c>
      <c r="M189" s="142">
        <f>$M$18</f>
        <v>132.3</v>
      </c>
      <c r="N189" s="11">
        <f>$N$18</f>
        <v>705.9</v>
      </c>
      <c r="O189" s="11">
        <f>$O$18</f>
        <v>0</v>
      </c>
      <c r="P189" s="11">
        <f>$P$18</f>
        <v>0</v>
      </c>
      <c r="Q189" s="11">
        <f>$Q$18</f>
        <v>705.9</v>
      </c>
      <c r="R189" s="124" t="s">
        <v>171</v>
      </c>
      <c r="S189" s="11">
        <f>$S$18</f>
        <v>1971.1999999999998</v>
      </c>
      <c r="T189" s="11">
        <f>$T$18</f>
        <v>529.8</v>
      </c>
      <c r="U189" s="11">
        <f>$U$18</f>
        <v>1.6</v>
      </c>
      <c r="V189" s="142">
        <f>$V$18</f>
        <v>2502.6</v>
      </c>
      <c r="W189" s="149">
        <f>$W$18</f>
        <v>11.2</v>
      </c>
      <c r="X189" s="11">
        <f>$X$18</f>
        <v>11.9</v>
      </c>
      <c r="Y189" s="11">
        <f>$Y$18</f>
        <v>0</v>
      </c>
      <c r="Z189" s="11">
        <f>$Z$18</f>
        <v>23.1</v>
      </c>
      <c r="AA189" s="149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4" t="s">
        <v>172</v>
      </c>
      <c r="B190" s="11">
        <f>$B$80</f>
        <v>7663.4</v>
      </c>
      <c r="C190" s="11">
        <f>$C$80</f>
        <v>9886.6</v>
      </c>
      <c r="D190" s="11">
        <f>$D$80</f>
        <v>0</v>
      </c>
      <c r="E190" s="142">
        <f>$E$80</f>
        <v>17550</v>
      </c>
      <c r="F190" s="149">
        <f>$F$80</f>
        <v>10640.4</v>
      </c>
      <c r="G190" s="11">
        <f>$G$80</f>
        <v>11982.3</v>
      </c>
      <c r="H190" s="11">
        <f>$H$80</f>
        <v>0</v>
      </c>
      <c r="I190" s="11">
        <f>$I$80</f>
        <v>22622.7</v>
      </c>
      <c r="J190" s="149">
        <f>$J$80</f>
        <v>0</v>
      </c>
      <c r="K190" s="11">
        <f>$K$80</f>
        <v>0</v>
      </c>
      <c r="L190" s="11">
        <f>$L$80</f>
        <v>0</v>
      </c>
      <c r="M190" s="142">
        <f>$M$80</f>
        <v>0</v>
      </c>
      <c r="N190" s="11">
        <f>$N$80</f>
        <v>5.7</v>
      </c>
      <c r="O190" s="11">
        <f>$O$80</f>
        <v>52.5</v>
      </c>
      <c r="P190" s="11">
        <f>$P$80</f>
        <v>11.7</v>
      </c>
      <c r="Q190" s="11">
        <f>$Q$80</f>
        <v>69.9</v>
      </c>
      <c r="R190" s="124" t="s">
        <v>172</v>
      </c>
      <c r="S190" s="11">
        <f>$S$80</f>
        <v>234.5</v>
      </c>
      <c r="T190" s="11">
        <f>$T$80</f>
        <v>270.2</v>
      </c>
      <c r="U190" s="11">
        <f>$U$80</f>
        <v>19.3</v>
      </c>
      <c r="V190" s="142">
        <f>$V$80</f>
        <v>524</v>
      </c>
      <c r="W190" s="149">
        <f>$W$80</f>
        <v>23.1</v>
      </c>
      <c r="X190" s="11">
        <f>$X$80</f>
        <v>51.800000000000004</v>
      </c>
      <c r="Y190" s="11">
        <f>$Y$80</f>
        <v>0</v>
      </c>
      <c r="Z190" s="11">
        <f>$Z$80</f>
        <v>74.9</v>
      </c>
      <c r="AA190" s="149">
        <f>$AA$80</f>
        <v>0</v>
      </c>
      <c r="AB190" s="11">
        <f>$AB$80</f>
        <v>30.5</v>
      </c>
      <c r="AC190" s="11">
        <f>$AC$80</f>
        <v>0</v>
      </c>
      <c r="AD190" s="11">
        <f>$AD$80</f>
        <v>30.5</v>
      </c>
    </row>
    <row r="191" spans="1:30" s="27" customFormat="1" ht="12.75">
      <c r="A191" s="124" t="s">
        <v>173</v>
      </c>
      <c r="B191" s="11">
        <f>$B$87</f>
        <v>35417.5</v>
      </c>
      <c r="C191" s="11">
        <f>$C$87</f>
        <v>8827.4</v>
      </c>
      <c r="D191" s="11">
        <f>$D$87</f>
        <v>0</v>
      </c>
      <c r="E191" s="142">
        <f>$E$87</f>
        <v>44244.899999999994</v>
      </c>
      <c r="F191" s="149">
        <f>$F$87</f>
        <v>45845.6</v>
      </c>
      <c r="G191" s="11">
        <f>$G$87</f>
        <v>6791.200000000001</v>
      </c>
      <c r="H191" s="11">
        <f>$H$87</f>
        <v>0</v>
      </c>
      <c r="I191" s="11">
        <f>$I$87</f>
        <v>52636.8</v>
      </c>
      <c r="J191" s="149">
        <f>$J$87</f>
        <v>0</v>
      </c>
      <c r="K191" s="11">
        <f>$K$87</f>
        <v>0</v>
      </c>
      <c r="L191" s="11">
        <f>$L$87</f>
        <v>0</v>
      </c>
      <c r="M191" s="142">
        <f>$M$87</f>
        <v>0</v>
      </c>
      <c r="N191" s="11">
        <f>$N$87</f>
        <v>0</v>
      </c>
      <c r="O191" s="11">
        <f>$O$87</f>
        <v>0</v>
      </c>
      <c r="P191" s="11">
        <f>$P$87</f>
        <v>0</v>
      </c>
      <c r="Q191" s="11">
        <f>$Q$87</f>
        <v>0</v>
      </c>
      <c r="R191" s="124" t="s">
        <v>173</v>
      </c>
      <c r="S191" s="11">
        <f>$S$87</f>
        <v>475.8</v>
      </c>
      <c r="T191" s="11">
        <f>$T$87</f>
        <v>69.69999999999999</v>
      </c>
      <c r="U191" s="11">
        <f>$U$87</f>
        <v>0</v>
      </c>
      <c r="V191" s="142">
        <f>$V$87</f>
        <v>545.5000000000001</v>
      </c>
      <c r="W191" s="149">
        <f>$W$87</f>
        <v>26.3</v>
      </c>
      <c r="X191" s="11">
        <f>$X$87</f>
        <v>9</v>
      </c>
      <c r="Y191" s="11">
        <f>$Y$87</f>
        <v>0</v>
      </c>
      <c r="Z191" s="11">
        <f>$Z$87</f>
        <v>35.3</v>
      </c>
      <c r="AA191" s="149">
        <f>$AA$87</f>
        <v>2414.4</v>
      </c>
      <c r="AB191" s="11">
        <f>$AB$87</f>
        <v>0</v>
      </c>
      <c r="AC191" s="11">
        <f>$AC$87</f>
        <v>0</v>
      </c>
      <c r="AD191" s="11">
        <f>$AD$87</f>
        <v>2414.4</v>
      </c>
    </row>
    <row r="192" spans="1:30" s="72" customFormat="1" ht="12.75">
      <c r="A192" s="178" t="s">
        <v>103</v>
      </c>
      <c r="B192" s="163">
        <f aca="true" t="shared" si="32" ref="B192:Q192">B188+B189+B190+B191</f>
        <v>84190.1</v>
      </c>
      <c r="C192" s="163">
        <f t="shared" si="32"/>
        <v>21217.199999999997</v>
      </c>
      <c r="D192" s="163">
        <f t="shared" si="32"/>
        <v>0</v>
      </c>
      <c r="E192" s="163">
        <f t="shared" si="32"/>
        <v>105407.3</v>
      </c>
      <c r="F192" s="163">
        <f t="shared" si="32"/>
        <v>121600</v>
      </c>
      <c r="G192" s="163">
        <f t="shared" si="32"/>
        <v>35083.2</v>
      </c>
      <c r="H192" s="163">
        <f t="shared" si="32"/>
        <v>0</v>
      </c>
      <c r="I192" s="163">
        <f t="shared" si="32"/>
        <v>156683.2</v>
      </c>
      <c r="J192" s="163">
        <f t="shared" si="32"/>
        <v>132.3</v>
      </c>
      <c r="K192" s="163">
        <f t="shared" si="32"/>
        <v>12.8</v>
      </c>
      <c r="L192" s="163">
        <f t="shared" si="32"/>
        <v>0</v>
      </c>
      <c r="M192" s="163">
        <f t="shared" si="32"/>
        <v>145.10000000000002</v>
      </c>
      <c r="N192" s="163">
        <f t="shared" si="32"/>
        <v>883.8</v>
      </c>
      <c r="O192" s="163">
        <f t="shared" si="32"/>
        <v>308.8</v>
      </c>
      <c r="P192" s="163">
        <f t="shared" si="32"/>
        <v>11.7</v>
      </c>
      <c r="Q192" s="163">
        <f t="shared" si="32"/>
        <v>1204.3000000000002</v>
      </c>
      <c r="R192" s="178" t="s">
        <v>103</v>
      </c>
      <c r="S192" s="163">
        <f aca="true" t="shared" si="33" ref="S192:AD192">S188+S189+S190+S191</f>
        <v>3727.3999999999996</v>
      </c>
      <c r="T192" s="163">
        <f t="shared" si="33"/>
        <v>1431.4</v>
      </c>
      <c r="U192" s="163">
        <f t="shared" si="33"/>
        <v>20.900000000000002</v>
      </c>
      <c r="V192" s="163">
        <f t="shared" si="33"/>
        <v>5179.7</v>
      </c>
      <c r="W192" s="163">
        <f t="shared" si="33"/>
        <v>82.10000000000001</v>
      </c>
      <c r="X192" s="163">
        <f t="shared" si="33"/>
        <v>111.9</v>
      </c>
      <c r="Y192" s="163">
        <f t="shared" si="33"/>
        <v>0</v>
      </c>
      <c r="Z192" s="163">
        <f t="shared" si="33"/>
        <v>194</v>
      </c>
      <c r="AA192" s="163">
        <f t="shared" si="33"/>
        <v>2538.7000000000003</v>
      </c>
      <c r="AB192" s="163">
        <f t="shared" si="33"/>
        <v>30.5</v>
      </c>
      <c r="AC192" s="163">
        <f t="shared" si="33"/>
        <v>0</v>
      </c>
      <c r="AD192" s="163">
        <f t="shared" si="33"/>
        <v>2569.2000000000003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49"/>
      <c r="G193" s="11"/>
      <c r="H193" s="11"/>
      <c r="I193" s="11"/>
      <c r="J193" s="149"/>
      <c r="K193" s="11"/>
      <c r="L193" s="11"/>
      <c r="M193" s="142"/>
      <c r="N193" s="11"/>
      <c r="O193" s="11"/>
      <c r="P193" s="11"/>
      <c r="Q193" s="11"/>
      <c r="R193" s="173" t="s">
        <v>174</v>
      </c>
      <c r="S193" s="11"/>
      <c r="T193" s="11"/>
      <c r="U193" s="11"/>
      <c r="V193" s="142"/>
      <c r="W193" s="149"/>
      <c r="X193" s="11"/>
      <c r="Y193" s="11"/>
      <c r="Z193" s="11"/>
      <c r="AA193" s="149"/>
      <c r="AB193" s="11"/>
      <c r="AC193" s="11"/>
      <c r="AD193" s="11"/>
    </row>
    <row r="194" spans="1:30" s="27" customFormat="1" ht="12.75">
      <c r="A194" s="124" t="s">
        <v>175</v>
      </c>
      <c r="B194" s="11">
        <f>$B$25</f>
        <v>515</v>
      </c>
      <c r="C194" s="11">
        <f>$C$25</f>
        <v>311.9</v>
      </c>
      <c r="D194" s="11">
        <f>$D$25</f>
        <v>13.1</v>
      </c>
      <c r="E194" s="142">
        <f>$E$25</f>
        <v>840.0000000000001</v>
      </c>
      <c r="F194" s="149">
        <f>$F$25</f>
        <v>3685.5</v>
      </c>
      <c r="G194" s="11">
        <f>$G$25</f>
        <v>871.9000000000001</v>
      </c>
      <c r="H194" s="11">
        <f>$H$25</f>
        <v>9.8</v>
      </c>
      <c r="I194" s="11">
        <f>$I$25</f>
        <v>4567.200000000001</v>
      </c>
      <c r="J194" s="149">
        <f>$J$25</f>
        <v>113</v>
      </c>
      <c r="K194" s="11">
        <f>$K$25</f>
        <v>2.4</v>
      </c>
      <c r="L194" s="11">
        <f>$L$25</f>
        <v>0</v>
      </c>
      <c r="M194" s="142">
        <f>$M$25</f>
        <v>115.4</v>
      </c>
      <c r="N194" s="11">
        <f>$N$25</f>
        <v>0</v>
      </c>
      <c r="O194" s="11">
        <f>$O$25</f>
        <v>0</v>
      </c>
      <c r="P194" s="11">
        <f>$P$25</f>
        <v>0</v>
      </c>
      <c r="Q194" s="11">
        <f>$Q$25</f>
        <v>0</v>
      </c>
      <c r="R194" s="124" t="s">
        <v>175</v>
      </c>
      <c r="S194" s="11">
        <f>$S$25</f>
        <v>16.3</v>
      </c>
      <c r="T194" s="11">
        <f>$T$25</f>
        <v>0</v>
      </c>
      <c r="U194" s="11">
        <f>$U$25</f>
        <v>0</v>
      </c>
      <c r="V194" s="142">
        <f>$V$25</f>
        <v>16.3</v>
      </c>
      <c r="W194" s="149">
        <f>$W$25</f>
        <v>12.9</v>
      </c>
      <c r="X194" s="11">
        <f>$X$25</f>
        <v>0</v>
      </c>
      <c r="Y194" s="11">
        <f>$Y$25</f>
        <v>0</v>
      </c>
      <c r="Z194" s="11">
        <f>$Z$25</f>
        <v>12.9</v>
      </c>
      <c r="AA194" s="149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4" t="s">
        <v>176</v>
      </c>
      <c r="B195" s="11">
        <f>$B$34</f>
        <v>3.6</v>
      </c>
      <c r="C195" s="11">
        <f>$C$34</f>
        <v>0</v>
      </c>
      <c r="D195" s="11">
        <f>$D$34</f>
        <v>501.7</v>
      </c>
      <c r="E195" s="142">
        <f>$E$34</f>
        <v>505.3</v>
      </c>
      <c r="F195" s="149">
        <f>$F$34</f>
        <v>79.1</v>
      </c>
      <c r="G195" s="11">
        <f>$G$34</f>
        <v>989.0999999999999</v>
      </c>
      <c r="H195" s="11">
        <f>$H$34</f>
        <v>1128.3</v>
      </c>
      <c r="I195" s="11">
        <f>$I$34</f>
        <v>2196.5</v>
      </c>
      <c r="J195" s="149">
        <f>$J$34</f>
        <v>0</v>
      </c>
      <c r="K195" s="11">
        <f>$K$34</f>
        <v>0</v>
      </c>
      <c r="L195" s="11">
        <f>$L$34</f>
        <v>2</v>
      </c>
      <c r="M195" s="142">
        <f>$M$34</f>
        <v>2</v>
      </c>
      <c r="N195" s="11">
        <f>$N$34</f>
        <v>0</v>
      </c>
      <c r="O195" s="11">
        <f>$O$34</f>
        <v>0</v>
      </c>
      <c r="P195" s="11">
        <f>$P$34</f>
        <v>0</v>
      </c>
      <c r="Q195" s="11">
        <f>$Q$34</f>
        <v>0</v>
      </c>
      <c r="R195" s="124" t="s">
        <v>176</v>
      </c>
      <c r="S195" s="11">
        <f>$S$34</f>
        <v>0</v>
      </c>
      <c r="T195" s="11">
        <f>$T$34</f>
        <v>0</v>
      </c>
      <c r="U195" s="11">
        <f>$U$34</f>
        <v>0</v>
      </c>
      <c r="V195" s="142">
        <f>$V$34</f>
        <v>0</v>
      </c>
      <c r="W195" s="149">
        <f>$W$34</f>
        <v>0</v>
      </c>
      <c r="X195" s="11">
        <f>$X$34</f>
        <v>0</v>
      </c>
      <c r="Y195" s="11">
        <f>$Y$34</f>
        <v>0</v>
      </c>
      <c r="Z195" s="11">
        <f>$Z$34</f>
        <v>0</v>
      </c>
      <c r="AA195" s="149">
        <f>$AA$34</f>
        <v>0</v>
      </c>
      <c r="AB195" s="11">
        <f>$AB$34</f>
        <v>0</v>
      </c>
      <c r="AC195" s="11">
        <f>$AC$34</f>
        <v>0</v>
      </c>
      <c r="AD195" s="11">
        <f>$AD$34</f>
        <v>0</v>
      </c>
    </row>
    <row r="196" spans="1:30" s="27" customFormat="1" ht="12.75">
      <c r="A196" s="124" t="s">
        <v>177</v>
      </c>
      <c r="B196" s="11">
        <f>$B$41</f>
        <v>0</v>
      </c>
      <c r="C196" s="11">
        <f>$C$41</f>
        <v>5629.1</v>
      </c>
      <c r="D196" s="11">
        <f>$D$41</f>
        <v>0</v>
      </c>
      <c r="E196" s="142">
        <f>$E$41</f>
        <v>5629.1</v>
      </c>
      <c r="F196" s="149">
        <f>$F$41</f>
        <v>66.9</v>
      </c>
      <c r="G196" s="11">
        <f>$G$41</f>
        <v>49.8</v>
      </c>
      <c r="H196" s="11">
        <f>$H$41</f>
        <v>1884</v>
      </c>
      <c r="I196" s="11">
        <f>$I$41</f>
        <v>2000.7</v>
      </c>
      <c r="J196" s="149">
        <f>$J$41</f>
        <v>184.5</v>
      </c>
      <c r="K196" s="11">
        <f>$K$41</f>
        <v>564.5</v>
      </c>
      <c r="L196" s="11">
        <f>$L$41</f>
        <v>350.9</v>
      </c>
      <c r="M196" s="142">
        <f>$M$41</f>
        <v>1099.9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4" t="s">
        <v>177</v>
      </c>
      <c r="S196" s="11">
        <f>$S$41</f>
        <v>0</v>
      </c>
      <c r="T196" s="11">
        <f>$T$41</f>
        <v>0</v>
      </c>
      <c r="U196" s="11">
        <f>$U$41</f>
        <v>0</v>
      </c>
      <c r="V196" s="142">
        <f>$V$41</f>
        <v>0</v>
      </c>
      <c r="W196" s="149">
        <f>$W$41</f>
        <v>0</v>
      </c>
      <c r="X196" s="11">
        <f>$X$41</f>
        <v>0</v>
      </c>
      <c r="Y196" s="11">
        <f>$Y$41</f>
        <v>0</v>
      </c>
      <c r="Z196" s="11">
        <f>$Z$41</f>
        <v>0</v>
      </c>
      <c r="AA196" s="149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4" t="s">
        <v>178</v>
      </c>
      <c r="B197" s="11">
        <f>$B$48</f>
        <v>0</v>
      </c>
      <c r="C197" s="11">
        <f>$C$48</f>
        <v>1623.1</v>
      </c>
      <c r="D197" s="11">
        <f>$D$48</f>
        <v>0</v>
      </c>
      <c r="E197" s="142">
        <f>$E$48</f>
        <v>1623.1</v>
      </c>
      <c r="F197" s="149">
        <f>$F$48</f>
        <v>11863.9</v>
      </c>
      <c r="G197" s="11">
        <f>$G$48</f>
        <v>11013.400000000001</v>
      </c>
      <c r="H197" s="11">
        <f>$H$48</f>
        <v>584.9</v>
      </c>
      <c r="I197" s="11">
        <f>$I$48</f>
        <v>23462.2</v>
      </c>
      <c r="J197" s="149">
        <f>$J$48</f>
        <v>2843.9</v>
      </c>
      <c r="K197" s="11">
        <f>$K$48</f>
        <v>4124.400000000001</v>
      </c>
      <c r="L197" s="11">
        <f>$L$48</f>
        <v>1224.1000000000001</v>
      </c>
      <c r="M197" s="142">
        <f>$M$48</f>
        <v>8192.4</v>
      </c>
      <c r="N197" s="11">
        <f>$N$48</f>
        <v>0</v>
      </c>
      <c r="O197" s="11">
        <f>$O$48</f>
        <v>0</v>
      </c>
      <c r="P197" s="11">
        <f>$P$48</f>
        <v>0</v>
      </c>
      <c r="Q197" s="11">
        <f>$Q$48</f>
        <v>0</v>
      </c>
      <c r="R197" s="124" t="s">
        <v>178</v>
      </c>
      <c r="S197" s="11">
        <f>$S$48</f>
        <v>0</v>
      </c>
      <c r="T197" s="11">
        <f>$T$48</f>
        <v>207.3</v>
      </c>
      <c r="U197" s="11">
        <f>$U$48</f>
        <v>10.7</v>
      </c>
      <c r="V197" s="142">
        <f>$V$48</f>
        <v>218</v>
      </c>
      <c r="W197" s="149">
        <f>$W$48</f>
        <v>0</v>
      </c>
      <c r="X197" s="11">
        <f>$X$48</f>
        <v>118.9</v>
      </c>
      <c r="Y197" s="11">
        <f>$Y$48</f>
        <v>303.4</v>
      </c>
      <c r="Z197" s="11">
        <f>$Z$48</f>
        <v>422.29999999999995</v>
      </c>
      <c r="AA197" s="149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4" t="s">
        <v>179</v>
      </c>
      <c r="B198" s="11">
        <f>$B$65</f>
        <v>0</v>
      </c>
      <c r="C198" s="11">
        <f>$C$65</f>
        <v>0</v>
      </c>
      <c r="D198" s="11">
        <f>$D$65</f>
        <v>0</v>
      </c>
      <c r="E198" s="142">
        <f>$E$65</f>
        <v>0</v>
      </c>
      <c r="F198" s="149">
        <f>$F$65</f>
        <v>1136.4</v>
      </c>
      <c r="G198" s="11">
        <f>$G$65</f>
        <v>2917.6000000000004</v>
      </c>
      <c r="H198" s="11">
        <f>$H$65</f>
        <v>0</v>
      </c>
      <c r="I198" s="11">
        <f>$I$65</f>
        <v>4054</v>
      </c>
      <c r="J198" s="149">
        <f>$J$65</f>
        <v>0</v>
      </c>
      <c r="K198" s="11">
        <f>$K$65</f>
        <v>0</v>
      </c>
      <c r="L198" s="11">
        <f>$L$65</f>
        <v>0</v>
      </c>
      <c r="M198" s="142">
        <f>$M$65</f>
        <v>0</v>
      </c>
      <c r="N198" s="11">
        <f>$N$65</f>
        <v>0</v>
      </c>
      <c r="O198" s="11">
        <f>$O$65</f>
        <v>0</v>
      </c>
      <c r="P198" s="11">
        <f>$P$65</f>
        <v>0</v>
      </c>
      <c r="Q198" s="11">
        <f>$Q$65</f>
        <v>0</v>
      </c>
      <c r="R198" s="124" t="s">
        <v>179</v>
      </c>
      <c r="S198" s="11">
        <f>$S$65</f>
        <v>0</v>
      </c>
      <c r="T198" s="11">
        <f>$T$65</f>
        <v>0</v>
      </c>
      <c r="U198" s="11">
        <f>$U$65</f>
        <v>0</v>
      </c>
      <c r="V198" s="142">
        <f>$V$65</f>
        <v>0</v>
      </c>
      <c r="W198" s="149">
        <f>$W$65</f>
        <v>0</v>
      </c>
      <c r="X198" s="11">
        <f>$X$65</f>
        <v>0</v>
      </c>
      <c r="Y198" s="11">
        <f>$Y$65</f>
        <v>0</v>
      </c>
      <c r="Z198" s="11">
        <f>$Z$65</f>
        <v>0</v>
      </c>
      <c r="AA198" s="149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2" customFormat="1" ht="12.75">
      <c r="A199" s="178" t="s">
        <v>103</v>
      </c>
      <c r="B199" s="163">
        <f aca="true" t="shared" si="34" ref="B199:Q199">B194+B195+B196+B197+B198</f>
        <v>518.6</v>
      </c>
      <c r="C199" s="163">
        <f t="shared" si="34"/>
        <v>7564.1</v>
      </c>
      <c r="D199" s="163">
        <f t="shared" si="34"/>
        <v>514.8</v>
      </c>
      <c r="E199" s="163">
        <f t="shared" si="34"/>
        <v>8597.5</v>
      </c>
      <c r="F199" s="163">
        <f t="shared" si="34"/>
        <v>16831.8</v>
      </c>
      <c r="G199" s="163">
        <f t="shared" si="34"/>
        <v>15841.800000000001</v>
      </c>
      <c r="H199" s="163">
        <f t="shared" si="34"/>
        <v>3607</v>
      </c>
      <c r="I199" s="163">
        <f t="shared" si="34"/>
        <v>36280.600000000006</v>
      </c>
      <c r="J199" s="163">
        <f t="shared" si="34"/>
        <v>3141.4</v>
      </c>
      <c r="K199" s="163">
        <f t="shared" si="34"/>
        <v>4691.3</v>
      </c>
      <c r="L199" s="163">
        <f t="shared" si="34"/>
        <v>1577</v>
      </c>
      <c r="M199" s="163">
        <f t="shared" si="34"/>
        <v>9409.7</v>
      </c>
      <c r="N199" s="163">
        <f t="shared" si="34"/>
        <v>0</v>
      </c>
      <c r="O199" s="163">
        <f t="shared" si="34"/>
        <v>0</v>
      </c>
      <c r="P199" s="163">
        <f t="shared" si="34"/>
        <v>0</v>
      </c>
      <c r="Q199" s="163">
        <f t="shared" si="34"/>
        <v>0</v>
      </c>
      <c r="R199" s="178" t="s">
        <v>103</v>
      </c>
      <c r="S199" s="163">
        <f aca="true" t="shared" si="35" ref="S199:AD199">S194+S195+S196+S197+S198</f>
        <v>16.3</v>
      </c>
      <c r="T199" s="163">
        <f t="shared" si="35"/>
        <v>207.3</v>
      </c>
      <c r="U199" s="163">
        <f t="shared" si="35"/>
        <v>10.7</v>
      </c>
      <c r="V199" s="163">
        <f t="shared" si="35"/>
        <v>234.3</v>
      </c>
      <c r="W199" s="163">
        <f t="shared" si="35"/>
        <v>12.9</v>
      </c>
      <c r="X199" s="163">
        <f t="shared" si="35"/>
        <v>118.9</v>
      </c>
      <c r="Y199" s="163">
        <f t="shared" si="35"/>
        <v>303.4</v>
      </c>
      <c r="Z199" s="163">
        <f t="shared" si="35"/>
        <v>435.19999999999993</v>
      </c>
      <c r="AA199" s="163">
        <f t="shared" si="35"/>
        <v>0</v>
      </c>
      <c r="AB199" s="163">
        <f t="shared" si="35"/>
        <v>0</v>
      </c>
      <c r="AC199" s="163">
        <f t="shared" si="35"/>
        <v>0</v>
      </c>
      <c r="AD199" s="163">
        <f t="shared" si="35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49"/>
      <c r="G200" s="11"/>
      <c r="H200" s="11"/>
      <c r="I200" s="11"/>
      <c r="J200" s="149"/>
      <c r="K200" s="11"/>
      <c r="L200" s="11"/>
      <c r="M200" s="142"/>
      <c r="N200" s="11"/>
      <c r="O200" s="11"/>
      <c r="P200" s="11"/>
      <c r="Q200" s="11"/>
      <c r="R200" s="173" t="s">
        <v>180</v>
      </c>
      <c r="S200" s="11"/>
      <c r="T200" s="11"/>
      <c r="U200" s="11"/>
      <c r="V200" s="142"/>
      <c r="W200" s="149"/>
      <c r="X200" s="11"/>
      <c r="Y200" s="11"/>
      <c r="Z200" s="11"/>
      <c r="AA200" s="149"/>
      <c r="AB200" s="11"/>
      <c r="AC200" s="11"/>
      <c r="AD200" s="11"/>
    </row>
    <row r="201" spans="1:30" s="27" customFormat="1" ht="12.75">
      <c r="A201" s="124" t="s">
        <v>181</v>
      </c>
      <c r="B201" s="11">
        <f>$B$10</f>
        <v>1006.9000000000001</v>
      </c>
      <c r="C201" s="11">
        <f>$C$10</f>
        <v>0</v>
      </c>
      <c r="D201" s="11">
        <f>$D$10</f>
        <v>0</v>
      </c>
      <c r="E201" s="142">
        <f>$E$10</f>
        <v>1006.9000000000001</v>
      </c>
      <c r="F201" s="149">
        <f>$F$10</f>
        <v>3802</v>
      </c>
      <c r="G201" s="11">
        <f>$G$10</f>
        <v>57.7</v>
      </c>
      <c r="H201" s="11">
        <f>$H$10</f>
        <v>0</v>
      </c>
      <c r="I201" s="11">
        <f>$I$10</f>
        <v>3859.7</v>
      </c>
      <c r="J201" s="149">
        <f>$J$10</f>
        <v>287.3</v>
      </c>
      <c r="K201" s="11">
        <f>$K$10</f>
        <v>0</v>
      </c>
      <c r="L201" s="11">
        <f>$L$10</f>
        <v>0</v>
      </c>
      <c r="M201" s="142">
        <f>$M$10</f>
        <v>287.3</v>
      </c>
      <c r="N201" s="11">
        <f>$N$10</f>
        <v>0</v>
      </c>
      <c r="O201" s="11">
        <f>$O$10</f>
        <v>0</v>
      </c>
      <c r="P201" s="11">
        <f>$P$10</f>
        <v>0</v>
      </c>
      <c r="Q201" s="11">
        <f>$Q$10</f>
        <v>0</v>
      </c>
      <c r="R201" s="124" t="s">
        <v>181</v>
      </c>
      <c r="S201" s="11">
        <f>$S$10</f>
        <v>15.8</v>
      </c>
      <c r="T201" s="11">
        <f>$T$10</f>
        <v>0</v>
      </c>
      <c r="U201" s="11">
        <f>$U$10</f>
        <v>0</v>
      </c>
      <c r="V201" s="142">
        <f>$V$10</f>
        <v>15.8</v>
      </c>
      <c r="W201" s="149">
        <f>$W$10</f>
        <v>0</v>
      </c>
      <c r="X201" s="11">
        <f>$X$10</f>
        <v>0</v>
      </c>
      <c r="Y201" s="11">
        <f>$Y$10</f>
        <v>0</v>
      </c>
      <c r="Z201" s="11">
        <f>$Z$10</f>
        <v>0</v>
      </c>
      <c r="AA201" s="149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4" t="s">
        <v>182</v>
      </c>
      <c r="B202" s="11">
        <f>$B$13</f>
        <v>0</v>
      </c>
      <c r="C202" s="11">
        <f>$C$13</f>
        <v>729.159</v>
      </c>
      <c r="D202" s="11">
        <f>$D$13</f>
        <v>0</v>
      </c>
      <c r="E202" s="142">
        <f>$E$13</f>
        <v>729.159</v>
      </c>
      <c r="F202" s="149">
        <f>$F$13</f>
        <v>6.9</v>
      </c>
      <c r="G202" s="11">
        <f>$G$13</f>
        <v>188</v>
      </c>
      <c r="H202" s="11">
        <f>$H$13</f>
        <v>0</v>
      </c>
      <c r="I202" s="11">
        <f>$I$13</f>
        <v>194.9</v>
      </c>
      <c r="J202" s="149">
        <f>$J$13</f>
        <v>0</v>
      </c>
      <c r="K202" s="11">
        <f>$K$13</f>
        <v>62.742999999999995</v>
      </c>
      <c r="L202" s="11">
        <f>$L$13</f>
        <v>0</v>
      </c>
      <c r="M202" s="142">
        <f>$M$13</f>
        <v>62.742999999999995</v>
      </c>
      <c r="N202" s="11">
        <f>$N$13</f>
        <v>0</v>
      </c>
      <c r="O202" s="11">
        <f>$O$13</f>
        <v>7.7</v>
      </c>
      <c r="P202" s="11">
        <f>$P$13</f>
        <v>0</v>
      </c>
      <c r="Q202" s="11">
        <f>$Q$13</f>
        <v>7.7</v>
      </c>
      <c r="R202" s="124" t="s">
        <v>182</v>
      </c>
      <c r="S202" s="11">
        <f>$S$13</f>
        <v>0</v>
      </c>
      <c r="T202" s="11">
        <f>$T$13</f>
        <v>229.626</v>
      </c>
      <c r="U202" s="11">
        <f>$U$13</f>
        <v>0</v>
      </c>
      <c r="V202" s="142">
        <f>$V$13</f>
        <v>229.626</v>
      </c>
      <c r="W202" s="149">
        <f>$W$13</f>
        <v>0</v>
      </c>
      <c r="X202" s="11">
        <f>$X$13</f>
        <v>84.837</v>
      </c>
      <c r="Y202" s="11">
        <f>$Y$13</f>
        <v>0</v>
      </c>
      <c r="Z202" s="11">
        <f>$Z$13</f>
        <v>84.837</v>
      </c>
      <c r="AA202" s="149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67" t="s">
        <v>183</v>
      </c>
      <c r="B203" s="11">
        <f>$B$32</f>
        <v>290.2</v>
      </c>
      <c r="C203" s="11">
        <f>$C$32</f>
        <v>8.52</v>
      </c>
      <c r="D203" s="11">
        <f>$D$32</f>
        <v>1672.6</v>
      </c>
      <c r="E203" s="142">
        <f>$E$32</f>
        <v>1971.32</v>
      </c>
      <c r="F203" s="149">
        <f>$F$32</f>
        <v>5721.1</v>
      </c>
      <c r="G203" s="11">
        <f>$G$32</f>
        <v>1870.03</v>
      </c>
      <c r="H203" s="11">
        <f>$H$32</f>
        <v>28394.899999999998</v>
      </c>
      <c r="I203" s="11">
        <f>$I$32</f>
        <v>35986.03</v>
      </c>
      <c r="J203" s="149">
        <f>$J$32</f>
        <v>401.1</v>
      </c>
      <c r="K203" s="11">
        <f>$K$32</f>
        <v>1921</v>
      </c>
      <c r="L203" s="11">
        <f>$L$32</f>
        <v>3403.1</v>
      </c>
      <c r="M203" s="142">
        <f>$M$32</f>
        <v>5725.199999999999</v>
      </c>
      <c r="N203" s="11">
        <f>$N$32</f>
        <v>0</v>
      </c>
      <c r="O203" s="11">
        <f>$O$32</f>
        <v>0</v>
      </c>
      <c r="P203" s="11">
        <f>$P$32</f>
        <v>0</v>
      </c>
      <c r="Q203" s="11">
        <f>$Q$32</f>
        <v>0</v>
      </c>
      <c r="R203" s="167" t="s">
        <v>183</v>
      </c>
      <c r="S203" s="11">
        <f>$S$32</f>
        <v>0</v>
      </c>
      <c r="T203" s="11">
        <f>$T$32</f>
        <v>9.5</v>
      </c>
      <c r="U203" s="11">
        <f>$U$32</f>
        <v>408.9</v>
      </c>
      <c r="V203" s="142">
        <f>$V$32</f>
        <v>418.4</v>
      </c>
      <c r="W203" s="149">
        <f>$W$32</f>
        <v>0</v>
      </c>
      <c r="X203" s="11">
        <f>$X$32</f>
        <v>1</v>
      </c>
      <c r="Y203" s="11">
        <f>$Y$32</f>
        <v>22.2</v>
      </c>
      <c r="Z203" s="11">
        <f>$Z$32</f>
        <v>23.2</v>
      </c>
      <c r="AA203" s="149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67" t="s">
        <v>184</v>
      </c>
      <c r="B204" s="11">
        <f>$B$33</f>
        <v>2138.272</v>
      </c>
      <c r="C204" s="11">
        <f>$C$33</f>
        <v>1074.083</v>
      </c>
      <c r="D204" s="11">
        <f>$D$33</f>
        <v>339.97800000000007</v>
      </c>
      <c r="E204" s="142">
        <f>$E$33</f>
        <v>3552.333</v>
      </c>
      <c r="F204" s="149">
        <f>$F$33</f>
        <v>33046.337999999996</v>
      </c>
      <c r="G204" s="11">
        <f>$G$33</f>
        <v>10998.337</v>
      </c>
      <c r="H204" s="11">
        <f>$H$33</f>
        <v>6620.608</v>
      </c>
      <c r="I204" s="11">
        <f>$I$33</f>
        <v>50665.283</v>
      </c>
      <c r="J204" s="149">
        <f>$J$33</f>
        <v>3248.294</v>
      </c>
      <c r="K204" s="11">
        <f>$K$33</f>
        <v>1801.1000000000001</v>
      </c>
      <c r="L204" s="11">
        <f>$L$33</f>
        <v>1823.343</v>
      </c>
      <c r="M204" s="142">
        <f>$M$33</f>
        <v>6872.737</v>
      </c>
      <c r="N204" s="11">
        <f>$N$33</f>
        <v>24.5</v>
      </c>
      <c r="O204" s="11">
        <f>$O$33</f>
        <v>0</v>
      </c>
      <c r="P204" s="11">
        <f>$P$33</f>
        <v>0</v>
      </c>
      <c r="Q204" s="11">
        <f>$Q$33</f>
        <v>24.5</v>
      </c>
      <c r="R204" s="167" t="s">
        <v>184</v>
      </c>
      <c r="S204" s="11">
        <f>$S$33</f>
        <v>81.887</v>
      </c>
      <c r="T204" s="11">
        <f>$T$33</f>
        <v>36.8</v>
      </c>
      <c r="U204" s="11">
        <f>$U$33</f>
        <v>0.8</v>
      </c>
      <c r="V204" s="142">
        <f>$V$33</f>
        <v>119.487</v>
      </c>
      <c r="W204" s="149">
        <f>$W$33</f>
        <v>69.822</v>
      </c>
      <c r="X204" s="11">
        <f>$X$33</f>
        <v>28.32</v>
      </c>
      <c r="Y204" s="11">
        <f>$Y$33</f>
        <v>18.964</v>
      </c>
      <c r="Z204" s="11">
        <f>$Z$33</f>
        <v>117.106</v>
      </c>
      <c r="AA204" s="149">
        <f>$AA$33</f>
        <v>32.4</v>
      </c>
      <c r="AB204" s="11">
        <f>$AB$33</f>
        <v>0</v>
      </c>
      <c r="AC204" s="11">
        <f>$AC$33</f>
        <v>0</v>
      </c>
      <c r="AD204" s="11">
        <f>$AD$33</f>
        <v>32.4</v>
      </c>
    </row>
    <row r="205" spans="1:30" s="27" customFormat="1" ht="12.75">
      <c r="A205" s="167" t="s">
        <v>185</v>
      </c>
      <c r="B205" s="11">
        <f>$B$47</f>
        <v>183.6</v>
      </c>
      <c r="C205" s="11">
        <f>$C$47</f>
        <v>323.8</v>
      </c>
      <c r="D205" s="11">
        <f>$D$47</f>
        <v>0</v>
      </c>
      <c r="E205" s="142">
        <f>$E$47</f>
        <v>507.4</v>
      </c>
      <c r="F205" s="149">
        <f>$F$47</f>
        <v>1361.8</v>
      </c>
      <c r="G205" s="11">
        <f>$G$47</f>
        <v>0</v>
      </c>
      <c r="H205" s="11">
        <f>$H$47</f>
        <v>0</v>
      </c>
      <c r="I205" s="11">
        <f>$I$47</f>
        <v>1361.8</v>
      </c>
      <c r="J205" s="149">
        <f>$J$47</f>
        <v>0</v>
      </c>
      <c r="K205" s="11">
        <f>$K$47</f>
        <v>0</v>
      </c>
      <c r="L205" s="11">
        <f>$L$47</f>
        <v>0</v>
      </c>
      <c r="M205" s="142">
        <f>$M$47</f>
        <v>0</v>
      </c>
      <c r="N205" s="11">
        <f>$N$47</f>
        <v>0</v>
      </c>
      <c r="O205" s="11">
        <f>$O$47</f>
        <v>0</v>
      </c>
      <c r="P205" s="11">
        <f>$P$47</f>
        <v>0</v>
      </c>
      <c r="Q205" s="11">
        <f>$Q$47</f>
        <v>0</v>
      </c>
      <c r="R205" s="167" t="s">
        <v>185</v>
      </c>
      <c r="S205" s="11">
        <f>$S$47</f>
        <v>0</v>
      </c>
      <c r="T205" s="11">
        <f>$T$47</f>
        <v>0</v>
      </c>
      <c r="U205" s="11">
        <f>$U$47</f>
        <v>0</v>
      </c>
      <c r="V205" s="142">
        <f>$V$47</f>
        <v>0</v>
      </c>
      <c r="W205" s="149">
        <f>$W$47</f>
        <v>0</v>
      </c>
      <c r="X205" s="11">
        <f>$X$47</f>
        <v>0</v>
      </c>
      <c r="Y205" s="11">
        <f>$Y$47</f>
        <v>0</v>
      </c>
      <c r="Z205" s="11">
        <f>$Z$47</f>
        <v>0</v>
      </c>
      <c r="AA205" s="149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67" t="s">
        <v>186</v>
      </c>
      <c r="B206" s="11">
        <f>$B$66</f>
        <v>0</v>
      </c>
      <c r="C206" s="11">
        <f>$C$66</f>
        <v>177.3</v>
      </c>
      <c r="D206" s="11">
        <f>$D$66</f>
        <v>36.2</v>
      </c>
      <c r="E206" s="142">
        <f>$E$66</f>
        <v>213.5</v>
      </c>
      <c r="F206" s="149">
        <f>$F$66</f>
        <v>923.2</v>
      </c>
      <c r="G206" s="11">
        <f>$G$66</f>
        <v>131.3</v>
      </c>
      <c r="H206" s="11">
        <f>$H$66</f>
        <v>103.1</v>
      </c>
      <c r="I206" s="11">
        <f>$I$66</f>
        <v>1157.6</v>
      </c>
      <c r="J206" s="149">
        <f>$J$66</f>
        <v>0</v>
      </c>
      <c r="K206" s="11">
        <f>$K$66</f>
        <v>21.19</v>
      </c>
      <c r="L206" s="11">
        <f>$L$66</f>
        <v>0</v>
      </c>
      <c r="M206" s="142">
        <f>$M$66</f>
        <v>21.19</v>
      </c>
      <c r="N206" s="11">
        <f>$N$66</f>
        <v>0</v>
      </c>
      <c r="O206" s="11">
        <f>$O$66</f>
        <v>5.63</v>
      </c>
      <c r="P206" s="11">
        <f>$P$66</f>
        <v>0</v>
      </c>
      <c r="Q206" s="11">
        <f>$Q$66</f>
        <v>5.63</v>
      </c>
      <c r="R206" s="167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2">
        <f>$V$66</f>
        <v>0</v>
      </c>
      <c r="W206" s="149">
        <f>$W$66</f>
        <v>0</v>
      </c>
      <c r="X206" s="11">
        <f>$X$66</f>
        <v>0</v>
      </c>
      <c r="Y206" s="11">
        <f>$Y$66</f>
        <v>0</v>
      </c>
      <c r="Z206" s="11">
        <f>$Z$66</f>
        <v>0</v>
      </c>
      <c r="AA206" s="149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67" t="s">
        <v>187</v>
      </c>
      <c r="B207" s="11">
        <f>$B$82</f>
        <v>152.07999999999998</v>
      </c>
      <c r="C207" s="11">
        <f>$C$82</f>
        <v>2036.3</v>
      </c>
      <c r="D207" s="11">
        <f>$D$82</f>
        <v>0</v>
      </c>
      <c r="E207" s="142">
        <f>$E$82</f>
        <v>2188.38</v>
      </c>
      <c r="F207" s="149">
        <f>$F$82</f>
        <v>539.13</v>
      </c>
      <c r="G207" s="11">
        <f>$G$82</f>
        <v>6151.7</v>
      </c>
      <c r="H207" s="11">
        <f>$H$82</f>
        <v>214.7</v>
      </c>
      <c r="I207" s="11">
        <f>$I$82</f>
        <v>6905.530000000001</v>
      </c>
      <c r="J207" s="149">
        <f>$J$82</f>
        <v>277.4</v>
      </c>
      <c r="K207" s="11">
        <f>$K$82</f>
        <v>550.7</v>
      </c>
      <c r="L207" s="11">
        <f>$L$82</f>
        <v>1401.5</v>
      </c>
      <c r="M207" s="142">
        <f>$M$82</f>
        <v>2229.6</v>
      </c>
      <c r="N207" s="11">
        <f>$N$82</f>
        <v>445</v>
      </c>
      <c r="O207" s="11">
        <f>$O$82</f>
        <v>19.9</v>
      </c>
      <c r="P207" s="11">
        <f>$P$82</f>
        <v>0</v>
      </c>
      <c r="Q207" s="11">
        <f>$Q$82</f>
        <v>464.9</v>
      </c>
      <c r="R207" s="167" t="s">
        <v>187</v>
      </c>
      <c r="S207" s="11">
        <f>$S$82</f>
        <v>27</v>
      </c>
      <c r="T207" s="11">
        <f>$T$82</f>
        <v>0.2</v>
      </c>
      <c r="U207" s="11">
        <f>$U$82</f>
        <v>4.4</v>
      </c>
      <c r="V207" s="142">
        <f>$V$82</f>
        <v>31.599999999999998</v>
      </c>
      <c r="W207" s="149">
        <f>$W$82</f>
        <v>60.66</v>
      </c>
      <c r="X207" s="11">
        <f>$X$82</f>
        <v>44.3</v>
      </c>
      <c r="Y207" s="11">
        <f>$Y$82</f>
        <v>0</v>
      </c>
      <c r="Z207" s="11">
        <f>$Z$82</f>
        <v>104.96000000000001</v>
      </c>
      <c r="AA207" s="149">
        <f>$AA$82</f>
        <v>0</v>
      </c>
      <c r="AB207" s="11">
        <f>$AB$82</f>
        <v>9.8</v>
      </c>
      <c r="AC207" s="11">
        <f>$AC$82</f>
        <v>0</v>
      </c>
      <c r="AD207" s="11">
        <f>$AD$82</f>
        <v>9.8</v>
      </c>
    </row>
    <row r="208" spans="1:30" s="27" customFormat="1" ht="12.75">
      <c r="A208" s="167" t="s">
        <v>188</v>
      </c>
      <c r="B208" s="11">
        <f>$B$83</f>
        <v>242.3</v>
      </c>
      <c r="C208" s="11">
        <f>$C$83</f>
        <v>1650.6000000000001</v>
      </c>
      <c r="D208" s="11">
        <f>$D$83</f>
        <v>0</v>
      </c>
      <c r="E208" s="142">
        <f>$E$83</f>
        <v>1892.9</v>
      </c>
      <c r="F208" s="149">
        <f>$F$83</f>
        <v>17155.100000000002</v>
      </c>
      <c r="G208" s="11">
        <f>$G$83</f>
        <v>2565.1</v>
      </c>
      <c r="H208" s="11">
        <f>$H$83</f>
        <v>1471</v>
      </c>
      <c r="I208" s="11">
        <f>$I$83</f>
        <v>21191.200000000004</v>
      </c>
      <c r="J208" s="149">
        <f>$J$83</f>
        <v>2939.6000000000004</v>
      </c>
      <c r="K208" s="11">
        <f>$K$83</f>
        <v>978.9</v>
      </c>
      <c r="L208" s="11">
        <f>$L$83</f>
        <v>249.9</v>
      </c>
      <c r="M208" s="142">
        <f>$M$83</f>
        <v>4168.4</v>
      </c>
      <c r="N208" s="11">
        <f>$N$83</f>
        <v>0</v>
      </c>
      <c r="O208" s="11">
        <f>$O$83</f>
        <v>0</v>
      </c>
      <c r="P208" s="11">
        <f>$P$83</f>
        <v>0</v>
      </c>
      <c r="Q208" s="11">
        <f>$Q$83</f>
        <v>0</v>
      </c>
      <c r="R208" s="167" t="s">
        <v>188</v>
      </c>
      <c r="S208" s="11">
        <f>$S$83</f>
        <v>38.1</v>
      </c>
      <c r="T208" s="11">
        <f>$T$83</f>
        <v>420.7</v>
      </c>
      <c r="U208" s="11">
        <f>$U$83</f>
        <v>8.4</v>
      </c>
      <c r="V208" s="142">
        <f>$V$83</f>
        <v>467.2</v>
      </c>
      <c r="W208" s="149">
        <f>$W$83</f>
        <v>268.2</v>
      </c>
      <c r="X208" s="11">
        <f>$X$83</f>
        <v>1.6</v>
      </c>
      <c r="Y208" s="11">
        <f>$Y$83</f>
        <v>78.5</v>
      </c>
      <c r="Z208" s="11">
        <f>$Z$83</f>
        <v>348.3</v>
      </c>
      <c r="AA208" s="149">
        <f>$AA$83</f>
        <v>0</v>
      </c>
      <c r="AB208" s="11">
        <f>$AB$83</f>
        <v>30.5</v>
      </c>
      <c r="AC208" s="11">
        <f>$AC$83</f>
        <v>0</v>
      </c>
      <c r="AD208" s="11">
        <f>$AD$83</f>
        <v>30.5</v>
      </c>
    </row>
    <row r="209" spans="1:30" s="72" customFormat="1" ht="12.75">
      <c r="A209" s="179" t="s">
        <v>103</v>
      </c>
      <c r="B209" s="163">
        <f aca="true" t="shared" si="36" ref="B209:Q209">B201+B202+B203+B204+B205+B206+B207+B208</f>
        <v>4013.3520000000003</v>
      </c>
      <c r="C209" s="163">
        <f t="shared" si="36"/>
        <v>5999.762000000001</v>
      </c>
      <c r="D209" s="163">
        <f t="shared" si="36"/>
        <v>2048.778</v>
      </c>
      <c r="E209" s="163">
        <f t="shared" si="36"/>
        <v>12061.891999999998</v>
      </c>
      <c r="F209" s="163">
        <f t="shared" si="36"/>
        <v>62555.568</v>
      </c>
      <c r="G209" s="163">
        <f t="shared" si="36"/>
        <v>21962.166999999998</v>
      </c>
      <c r="H209" s="163">
        <f t="shared" si="36"/>
        <v>36804.308</v>
      </c>
      <c r="I209" s="163">
        <f t="shared" si="36"/>
        <v>121322.043</v>
      </c>
      <c r="J209" s="163">
        <f t="shared" si="36"/>
        <v>7153.694</v>
      </c>
      <c r="K209" s="163">
        <f t="shared" si="36"/>
        <v>5335.633</v>
      </c>
      <c r="L209" s="163">
        <f t="shared" si="36"/>
        <v>6877.843</v>
      </c>
      <c r="M209" s="163">
        <f t="shared" si="36"/>
        <v>19367.17</v>
      </c>
      <c r="N209" s="163">
        <f t="shared" si="36"/>
        <v>469.5</v>
      </c>
      <c r="O209" s="163">
        <f t="shared" si="36"/>
        <v>33.23</v>
      </c>
      <c r="P209" s="163">
        <f t="shared" si="36"/>
        <v>0</v>
      </c>
      <c r="Q209" s="163">
        <f t="shared" si="36"/>
        <v>502.72999999999996</v>
      </c>
      <c r="R209" s="179" t="s">
        <v>103</v>
      </c>
      <c r="S209" s="163">
        <f aca="true" t="shared" si="37" ref="S209:AD209">S201+S202+S203+S204+S205+S206+S207+S208</f>
        <v>162.787</v>
      </c>
      <c r="T209" s="163">
        <f t="shared" si="37"/>
        <v>696.826</v>
      </c>
      <c r="U209" s="163">
        <f t="shared" si="37"/>
        <v>422.49999999999994</v>
      </c>
      <c r="V209" s="163">
        <f t="shared" si="37"/>
        <v>1282.113</v>
      </c>
      <c r="W209" s="163">
        <f t="shared" si="37"/>
        <v>398.682</v>
      </c>
      <c r="X209" s="163">
        <f t="shared" si="37"/>
        <v>160.057</v>
      </c>
      <c r="Y209" s="163">
        <f t="shared" si="37"/>
        <v>119.664</v>
      </c>
      <c r="Z209" s="163">
        <f t="shared" si="37"/>
        <v>678.403</v>
      </c>
      <c r="AA209" s="163">
        <f t="shared" si="37"/>
        <v>32.4</v>
      </c>
      <c r="AB209" s="163">
        <f t="shared" si="37"/>
        <v>40.3</v>
      </c>
      <c r="AC209" s="163">
        <f t="shared" si="37"/>
        <v>0</v>
      </c>
      <c r="AD209" s="163">
        <f t="shared" si="37"/>
        <v>72.7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49"/>
      <c r="G210" s="11"/>
      <c r="H210" s="11"/>
      <c r="I210" s="11"/>
      <c r="J210" s="149"/>
      <c r="K210" s="11"/>
      <c r="L210" s="11"/>
      <c r="M210" s="142"/>
      <c r="N210" s="11"/>
      <c r="O210" s="11"/>
      <c r="P210" s="11"/>
      <c r="Q210" s="11"/>
      <c r="R210" s="170" t="s">
        <v>189</v>
      </c>
      <c r="S210" s="11"/>
      <c r="T210" s="11"/>
      <c r="U210" s="11"/>
      <c r="V210" s="142"/>
      <c r="W210" s="149"/>
      <c r="X210" s="11"/>
      <c r="Y210" s="11"/>
      <c r="Z210" s="11"/>
      <c r="AA210" s="149"/>
      <c r="AB210" s="11"/>
      <c r="AC210" s="11"/>
      <c r="AD210" s="11"/>
    </row>
    <row r="211" spans="1:30" s="27" customFormat="1" ht="12.75">
      <c r="A211" s="167" t="s">
        <v>190</v>
      </c>
      <c r="B211" s="11">
        <f>$B$20</f>
        <v>0</v>
      </c>
      <c r="C211" s="11">
        <f>$C$20</f>
        <v>34.6</v>
      </c>
      <c r="D211" s="11">
        <f>$D$20</f>
        <v>0</v>
      </c>
      <c r="E211" s="142">
        <f>$E$20</f>
        <v>34.6</v>
      </c>
      <c r="F211" s="149">
        <f>$F$20</f>
        <v>0</v>
      </c>
      <c r="G211" s="11">
        <f>$G$20</f>
        <v>223.4</v>
      </c>
      <c r="H211" s="11">
        <f>$H$20</f>
        <v>0</v>
      </c>
      <c r="I211" s="11">
        <f>$I$20</f>
        <v>223.4</v>
      </c>
      <c r="J211" s="149">
        <f>$J$20</f>
        <v>0</v>
      </c>
      <c r="K211" s="11">
        <f>$K$20</f>
        <v>0</v>
      </c>
      <c r="L211" s="11">
        <f>$L$20</f>
        <v>0</v>
      </c>
      <c r="M211" s="142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67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2">
        <f>$V$20</f>
        <v>0</v>
      </c>
      <c r="W211" s="149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49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67" t="s">
        <v>191</v>
      </c>
      <c r="B212" s="11">
        <f>$B$24</f>
        <v>9.3</v>
      </c>
      <c r="C212" s="11">
        <f>$C$24</f>
        <v>444.09999999999997</v>
      </c>
      <c r="D212" s="11">
        <f>$D$24</f>
        <v>131.15</v>
      </c>
      <c r="E212" s="142">
        <f>$E$24</f>
        <v>584.55</v>
      </c>
      <c r="F212" s="149">
        <f>$F$24</f>
        <v>85.8</v>
      </c>
      <c r="G212" s="11">
        <f>$G$24</f>
        <v>325.43</v>
      </c>
      <c r="H212" s="11">
        <f>$H$24</f>
        <v>59.480000000000004</v>
      </c>
      <c r="I212" s="11">
        <f>$I$24</f>
        <v>470.71000000000004</v>
      </c>
      <c r="J212" s="149">
        <f>$J$24</f>
        <v>0</v>
      </c>
      <c r="K212" s="11">
        <f>$K$24</f>
        <v>0</v>
      </c>
      <c r="L212" s="11">
        <f>$L$24</f>
        <v>0</v>
      </c>
      <c r="M212" s="142">
        <f>$M$24</f>
        <v>0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67" t="s">
        <v>191</v>
      </c>
      <c r="S212" s="11">
        <f>$S$24</f>
        <v>0</v>
      </c>
      <c r="T212" s="11">
        <f>$T$24</f>
        <v>3.19</v>
      </c>
      <c r="U212" s="11">
        <f>$U$24</f>
        <v>19.7</v>
      </c>
      <c r="V212" s="142">
        <f>$V$24</f>
        <v>22.89</v>
      </c>
      <c r="W212" s="149">
        <f>$W$24</f>
        <v>0</v>
      </c>
      <c r="X212" s="11">
        <f>$X$24</f>
        <v>0</v>
      </c>
      <c r="Y212" s="11">
        <f>$Y$24</f>
        <v>0</v>
      </c>
      <c r="Z212" s="11">
        <f>$Z$24</f>
        <v>0</v>
      </c>
      <c r="AA212" s="149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67" t="s">
        <v>192</v>
      </c>
      <c r="B213" s="11">
        <f>$B$88</f>
        <v>0</v>
      </c>
      <c r="C213" s="11">
        <f>$C$88</f>
        <v>0</v>
      </c>
      <c r="D213" s="11">
        <f>$D$88</f>
        <v>0</v>
      </c>
      <c r="E213" s="142">
        <f>$E$88</f>
        <v>0</v>
      </c>
      <c r="F213" s="149">
        <f>$F$88</f>
        <v>47.6</v>
      </c>
      <c r="G213" s="11">
        <f>$G$88</f>
        <v>0</v>
      </c>
      <c r="H213" s="11">
        <f>$H$88</f>
        <v>0</v>
      </c>
      <c r="I213" s="11">
        <f>$I$88</f>
        <v>47.6</v>
      </c>
      <c r="J213" s="149">
        <f>$J$88</f>
        <v>0</v>
      </c>
      <c r="K213" s="11">
        <f>$K$88</f>
        <v>0</v>
      </c>
      <c r="L213" s="11">
        <f>$L$88</f>
        <v>0</v>
      </c>
      <c r="M213" s="142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67" t="s">
        <v>192</v>
      </c>
      <c r="S213" s="11">
        <f>$S$88</f>
        <v>0</v>
      </c>
      <c r="T213" s="11">
        <f>$T$88</f>
        <v>0</v>
      </c>
      <c r="U213" s="11">
        <f>$U$88</f>
        <v>0</v>
      </c>
      <c r="V213" s="142">
        <f>$V$88</f>
        <v>0</v>
      </c>
      <c r="W213" s="149">
        <f>$W$88</f>
        <v>0</v>
      </c>
      <c r="X213" s="11">
        <f>$X$88</f>
        <v>0</v>
      </c>
      <c r="Y213" s="11">
        <f>$Y$88</f>
        <v>0</v>
      </c>
      <c r="Z213" s="11">
        <f>$Z$88</f>
        <v>0</v>
      </c>
      <c r="AA213" s="149">
        <f>$AA$88</f>
        <v>0</v>
      </c>
      <c r="AB213" s="11">
        <f>$AB$88</f>
        <v>0</v>
      </c>
      <c r="AC213" s="11">
        <f>$AC$88</f>
        <v>0</v>
      </c>
      <c r="AD213" s="11">
        <f>$AD$88</f>
        <v>0</v>
      </c>
    </row>
    <row r="214" spans="1:30" s="72" customFormat="1" ht="12.75">
      <c r="A214" s="179" t="s">
        <v>103</v>
      </c>
      <c r="B214" s="163">
        <f aca="true" t="shared" si="38" ref="B214:Q214">B211+B212+B213</f>
        <v>9.3</v>
      </c>
      <c r="C214" s="163">
        <f t="shared" si="38"/>
        <v>478.7</v>
      </c>
      <c r="D214" s="163">
        <f t="shared" si="38"/>
        <v>131.15</v>
      </c>
      <c r="E214" s="163">
        <f t="shared" si="38"/>
        <v>619.15</v>
      </c>
      <c r="F214" s="163">
        <f t="shared" si="38"/>
        <v>133.4</v>
      </c>
      <c r="G214" s="163">
        <f t="shared" si="38"/>
        <v>548.83</v>
      </c>
      <c r="H214" s="163">
        <f t="shared" si="38"/>
        <v>59.480000000000004</v>
      </c>
      <c r="I214" s="163">
        <f t="shared" si="38"/>
        <v>741.71</v>
      </c>
      <c r="J214" s="163">
        <f t="shared" si="38"/>
        <v>0</v>
      </c>
      <c r="K214" s="163">
        <f t="shared" si="38"/>
        <v>0</v>
      </c>
      <c r="L214" s="163">
        <f t="shared" si="38"/>
        <v>0</v>
      </c>
      <c r="M214" s="163">
        <f t="shared" si="38"/>
        <v>0</v>
      </c>
      <c r="N214" s="163">
        <f t="shared" si="38"/>
        <v>0</v>
      </c>
      <c r="O214" s="163">
        <f t="shared" si="38"/>
        <v>0</v>
      </c>
      <c r="P214" s="163">
        <f t="shared" si="38"/>
        <v>0</v>
      </c>
      <c r="Q214" s="163">
        <f t="shared" si="38"/>
        <v>0</v>
      </c>
      <c r="R214" s="179" t="s">
        <v>103</v>
      </c>
      <c r="S214" s="163">
        <f aca="true" t="shared" si="39" ref="S214:AD214">S211+S212+S213</f>
        <v>0</v>
      </c>
      <c r="T214" s="163">
        <f t="shared" si="39"/>
        <v>3.19</v>
      </c>
      <c r="U214" s="163">
        <f t="shared" si="39"/>
        <v>19.7</v>
      </c>
      <c r="V214" s="163">
        <f t="shared" si="39"/>
        <v>22.89</v>
      </c>
      <c r="W214" s="163">
        <f t="shared" si="39"/>
        <v>0</v>
      </c>
      <c r="X214" s="163">
        <f t="shared" si="39"/>
        <v>0</v>
      </c>
      <c r="Y214" s="163">
        <f t="shared" si="39"/>
        <v>0</v>
      </c>
      <c r="Z214" s="163">
        <f t="shared" si="39"/>
        <v>0</v>
      </c>
      <c r="AA214" s="163">
        <f t="shared" si="39"/>
        <v>0</v>
      </c>
      <c r="AB214" s="163">
        <f t="shared" si="39"/>
        <v>0</v>
      </c>
      <c r="AC214" s="163">
        <f t="shared" si="39"/>
        <v>0</v>
      </c>
      <c r="AD214" s="163">
        <f t="shared" si="39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49"/>
      <c r="G215" s="11"/>
      <c r="H215" s="11"/>
      <c r="I215" s="11"/>
      <c r="J215" s="149"/>
      <c r="K215" s="11"/>
      <c r="L215" s="11"/>
      <c r="M215" s="142"/>
      <c r="N215" s="11"/>
      <c r="O215" s="11"/>
      <c r="P215" s="11"/>
      <c r="Q215" s="11"/>
      <c r="R215" s="170" t="s">
        <v>193</v>
      </c>
      <c r="S215" s="11"/>
      <c r="T215" s="11"/>
      <c r="U215" s="11"/>
      <c r="V215" s="142"/>
      <c r="W215" s="149"/>
      <c r="X215" s="11"/>
      <c r="Y215" s="11"/>
      <c r="Z215" s="11"/>
      <c r="AA215" s="149"/>
      <c r="AB215" s="11"/>
      <c r="AC215" s="11"/>
      <c r="AD215" s="11"/>
    </row>
    <row r="216" spans="1:30" s="27" customFormat="1" ht="12.75">
      <c r="A216" s="167" t="s">
        <v>194</v>
      </c>
      <c r="B216" s="11">
        <f>$B$2</f>
        <v>0</v>
      </c>
      <c r="C216" s="11">
        <f>$C$2</f>
        <v>3061.7</v>
      </c>
      <c r="D216" s="11">
        <f>$D$2</f>
        <v>2.5100000000000002</v>
      </c>
      <c r="E216" s="142">
        <f>$E$2</f>
        <v>3064.21</v>
      </c>
      <c r="F216" s="149">
        <f>$F$2</f>
        <v>2421.8</v>
      </c>
      <c r="G216" s="11">
        <f>$G$2</f>
        <v>3363.3</v>
      </c>
      <c r="H216" s="11">
        <f>$H$2</f>
        <v>45.13</v>
      </c>
      <c r="I216" s="11">
        <f>$I$2</f>
        <v>5830.2300000000005</v>
      </c>
      <c r="J216" s="149">
        <f>$J$2</f>
        <v>2217.9</v>
      </c>
      <c r="K216" s="11">
        <f>$K$2</f>
        <v>2081.8</v>
      </c>
      <c r="L216" s="11">
        <f>$L$2</f>
        <v>0</v>
      </c>
      <c r="M216" s="142">
        <f>$M$2</f>
        <v>4299.700000000001</v>
      </c>
      <c r="N216" s="11">
        <f>$N$2</f>
        <v>0</v>
      </c>
      <c r="O216" s="11">
        <f>$O$2</f>
        <v>4.4</v>
      </c>
      <c r="P216" s="11">
        <f>$P$2</f>
        <v>0</v>
      </c>
      <c r="Q216" s="11">
        <f>$Q$2</f>
        <v>4.4</v>
      </c>
      <c r="R216" s="167" t="s">
        <v>194</v>
      </c>
      <c r="S216" s="11">
        <f>$S$2</f>
        <v>145.7</v>
      </c>
      <c r="T216" s="11">
        <f>$T$2</f>
        <v>0</v>
      </c>
      <c r="U216" s="11">
        <f>$U$2</f>
        <v>0</v>
      </c>
      <c r="V216" s="142">
        <f>$V$2</f>
        <v>145.7</v>
      </c>
      <c r="W216" s="149">
        <f>$W$2</f>
        <v>0</v>
      </c>
      <c r="X216" s="11">
        <f>$X$2</f>
        <v>0</v>
      </c>
      <c r="Y216" s="11">
        <f>$Y$2</f>
        <v>0</v>
      </c>
      <c r="Z216" s="11">
        <f>$Z$2</f>
        <v>0</v>
      </c>
      <c r="AA216" s="149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67" t="s">
        <v>195</v>
      </c>
      <c r="B217" s="11">
        <f>$B$8</f>
        <v>0</v>
      </c>
      <c r="C217" s="11">
        <f>$C$8</f>
        <v>0</v>
      </c>
      <c r="D217" s="11">
        <f>$D$8</f>
        <v>0</v>
      </c>
      <c r="E217" s="142">
        <f>$E$8</f>
        <v>0</v>
      </c>
      <c r="F217" s="149">
        <f>$F$8</f>
        <v>2670</v>
      </c>
      <c r="G217" s="11">
        <f>$G$8</f>
        <v>0</v>
      </c>
      <c r="H217" s="11">
        <f>$H$8</f>
        <v>0</v>
      </c>
      <c r="I217" s="11">
        <f>$I$8</f>
        <v>2670</v>
      </c>
      <c r="J217" s="149">
        <f>$J$8</f>
        <v>0</v>
      </c>
      <c r="K217" s="11">
        <f>$K$8</f>
        <v>0</v>
      </c>
      <c r="L217" s="11">
        <f>$L$8</f>
        <v>0</v>
      </c>
      <c r="M217" s="142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67" t="s">
        <v>195</v>
      </c>
      <c r="S217" s="11">
        <f>$S$8</f>
        <v>0</v>
      </c>
      <c r="T217" s="11">
        <f>$T$8</f>
        <v>0</v>
      </c>
      <c r="U217" s="11">
        <f>$U$8</f>
        <v>0</v>
      </c>
      <c r="V217" s="142">
        <f>$V$8</f>
        <v>0</v>
      </c>
      <c r="W217" s="149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49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67" t="s">
        <v>196</v>
      </c>
      <c r="B218" s="11">
        <f>$B$27</f>
        <v>1632.4</v>
      </c>
      <c r="C218" s="11">
        <f>$C$27</f>
        <v>173.9</v>
      </c>
      <c r="D218" s="11">
        <f>$D$27</f>
        <v>219.457</v>
      </c>
      <c r="E218" s="142">
        <f>$E$27</f>
        <v>2025.7570000000003</v>
      </c>
      <c r="F218" s="149">
        <f>$F$27</f>
        <v>2560.6000000000004</v>
      </c>
      <c r="G218" s="11">
        <f>$G$27</f>
        <v>767.03</v>
      </c>
      <c r="H218" s="11">
        <f>$H$27</f>
        <v>658.5139999999999</v>
      </c>
      <c r="I218" s="11">
        <f>$I$27</f>
        <v>3986.144</v>
      </c>
      <c r="J218" s="149">
        <f>$J$27</f>
        <v>1904.3000000000002</v>
      </c>
      <c r="K218" s="11">
        <f>$K$27</f>
        <v>0</v>
      </c>
      <c r="L218" s="11">
        <f>$L$27</f>
        <v>15</v>
      </c>
      <c r="M218" s="142">
        <f>$M$27</f>
        <v>1919.3000000000002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67" t="s">
        <v>196</v>
      </c>
      <c r="S218" s="11">
        <f>$S$27</f>
        <v>511.50000000000006</v>
      </c>
      <c r="T218" s="11">
        <f>$T$27</f>
        <v>132.4</v>
      </c>
      <c r="U218" s="11">
        <f>$U$27</f>
        <v>5.14</v>
      </c>
      <c r="V218" s="142">
        <f>$V$27</f>
        <v>649.04</v>
      </c>
      <c r="W218" s="149">
        <f>$W$27</f>
        <v>5</v>
      </c>
      <c r="X218" s="11">
        <f>$X$27</f>
        <v>0</v>
      </c>
      <c r="Y218" s="11">
        <f>$Y$27</f>
        <v>0</v>
      </c>
      <c r="Z218" s="11">
        <f>$Z$27</f>
        <v>5</v>
      </c>
      <c r="AA218" s="149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67" t="s">
        <v>197</v>
      </c>
      <c r="B219" s="11">
        <f>$B$39</f>
        <v>715</v>
      </c>
      <c r="C219" s="11">
        <f>$C$39</f>
        <v>121.334</v>
      </c>
      <c r="D219" s="11">
        <f>$D$39</f>
        <v>0</v>
      </c>
      <c r="E219" s="142">
        <f>$E$39</f>
        <v>836.3340000000001</v>
      </c>
      <c r="F219" s="149">
        <f>$F$39</f>
        <v>2675</v>
      </c>
      <c r="G219" s="11">
        <f>$G$39</f>
        <v>542.843</v>
      </c>
      <c r="H219" s="11">
        <f>$H$39</f>
        <v>317.228</v>
      </c>
      <c r="I219" s="11">
        <f>$I$39</f>
        <v>3535.0710000000004</v>
      </c>
      <c r="J219" s="149">
        <f>$J$39</f>
        <v>1556.1</v>
      </c>
      <c r="K219" s="11">
        <f>$K$39</f>
        <v>120.92</v>
      </c>
      <c r="L219" s="11">
        <f>$L$39</f>
        <v>0</v>
      </c>
      <c r="M219" s="142">
        <f>$M$39</f>
        <v>1677.0199999999998</v>
      </c>
      <c r="N219" s="11">
        <f>$N$39</f>
        <v>0</v>
      </c>
      <c r="O219" s="11">
        <f>$O$39</f>
        <v>0</v>
      </c>
      <c r="P219" s="11">
        <f>$P$39</f>
        <v>0</v>
      </c>
      <c r="Q219" s="11">
        <f>$Q$39</f>
        <v>0</v>
      </c>
      <c r="R219" s="167" t="s">
        <v>197</v>
      </c>
      <c r="S219" s="11">
        <f>$S$39</f>
        <v>305.6</v>
      </c>
      <c r="T219" s="11">
        <f>$T$39</f>
        <v>0</v>
      </c>
      <c r="U219" s="11">
        <f>$U$39</f>
        <v>6.687</v>
      </c>
      <c r="V219" s="142">
        <f>$V$39</f>
        <v>312.28700000000003</v>
      </c>
      <c r="W219" s="149">
        <f>$W$39</f>
        <v>0</v>
      </c>
      <c r="X219" s="11">
        <f>$X$39</f>
        <v>0</v>
      </c>
      <c r="Y219" s="11">
        <f>$Y$39</f>
        <v>0</v>
      </c>
      <c r="Z219" s="11">
        <f>$Z$39</f>
        <v>0</v>
      </c>
      <c r="AA219" s="149">
        <f>$AA$39</f>
        <v>8.6</v>
      </c>
      <c r="AB219" s="11">
        <f>$AB$39</f>
        <v>0</v>
      </c>
      <c r="AC219" s="11">
        <f>$AC$39</f>
        <v>0</v>
      </c>
      <c r="AD219" s="11">
        <f>$AD$39</f>
        <v>8.6</v>
      </c>
    </row>
    <row r="220" spans="1:30" s="27" customFormat="1" ht="12.75">
      <c r="A220" s="167" t="s">
        <v>198</v>
      </c>
      <c r="B220" s="11">
        <f>$B$43</f>
        <v>0</v>
      </c>
      <c r="C220" s="11">
        <f>$C$43</f>
        <v>3</v>
      </c>
      <c r="D220" s="11">
        <f>$D$43</f>
        <v>0</v>
      </c>
      <c r="E220" s="142">
        <f>$E$43</f>
        <v>3</v>
      </c>
      <c r="F220" s="149">
        <f>$F$43</f>
        <v>0</v>
      </c>
      <c r="G220" s="11">
        <f>$G$43</f>
        <v>13.6</v>
      </c>
      <c r="H220" s="11">
        <f>$H$43</f>
        <v>0</v>
      </c>
      <c r="I220" s="11">
        <f>$I$43</f>
        <v>13.6</v>
      </c>
      <c r="J220" s="149">
        <f>$J$43</f>
        <v>0</v>
      </c>
      <c r="K220" s="11">
        <f>$K$43</f>
        <v>0</v>
      </c>
      <c r="L220" s="11">
        <f>$L$43</f>
        <v>0</v>
      </c>
      <c r="M220" s="142">
        <f>$M$43</f>
        <v>0</v>
      </c>
      <c r="N220" s="11">
        <f>$N$43</f>
        <v>0</v>
      </c>
      <c r="O220" s="11">
        <f>$O$43</f>
        <v>0</v>
      </c>
      <c r="P220" s="11">
        <f>$P$43</f>
        <v>0</v>
      </c>
      <c r="Q220" s="11">
        <f>$Q$43</f>
        <v>0</v>
      </c>
      <c r="R220" s="167" t="s">
        <v>198</v>
      </c>
      <c r="S220" s="11">
        <f>$S$43</f>
        <v>0</v>
      </c>
      <c r="T220" s="11">
        <f>$T$43</f>
        <v>0</v>
      </c>
      <c r="U220" s="11">
        <f>$U$43</f>
        <v>0</v>
      </c>
      <c r="V220" s="142">
        <f>$V$43</f>
        <v>0</v>
      </c>
      <c r="W220" s="149">
        <f>$W$43</f>
        <v>0</v>
      </c>
      <c r="X220" s="11">
        <f>$X$43</f>
        <v>0</v>
      </c>
      <c r="Y220" s="11">
        <f>$Y$43</f>
        <v>0</v>
      </c>
      <c r="Z220" s="11">
        <f>$Z$43</f>
        <v>0</v>
      </c>
      <c r="AA220" s="149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67" t="s">
        <v>199</v>
      </c>
      <c r="B221" s="11">
        <f>$B$70</f>
        <v>3950.4</v>
      </c>
      <c r="C221" s="11">
        <f>$C$70</f>
        <v>0</v>
      </c>
      <c r="D221" s="11">
        <f>$D$70</f>
        <v>0</v>
      </c>
      <c r="E221" s="142">
        <f>$E$70</f>
        <v>3950.4</v>
      </c>
      <c r="F221" s="149">
        <f>$F$70</f>
        <v>5237.700000000001</v>
      </c>
      <c r="G221" s="11">
        <f>$G$70</f>
        <v>0</v>
      </c>
      <c r="H221" s="11">
        <f>$H$70</f>
        <v>1024.74</v>
      </c>
      <c r="I221" s="11">
        <f>$I$70</f>
        <v>6262.4400000000005</v>
      </c>
      <c r="J221" s="149">
        <f>$J$70</f>
        <v>0</v>
      </c>
      <c r="K221" s="11">
        <f>$K$70</f>
        <v>0</v>
      </c>
      <c r="L221" s="11">
        <f>$L$70</f>
        <v>0</v>
      </c>
      <c r="M221" s="142">
        <f>$M$70</f>
        <v>0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67" t="s">
        <v>199</v>
      </c>
      <c r="S221" s="11">
        <f>$S$70</f>
        <v>83.4</v>
      </c>
      <c r="T221" s="11">
        <f>$T$70</f>
        <v>0</v>
      </c>
      <c r="U221" s="11">
        <f>$U$70</f>
        <v>8.081999999999999</v>
      </c>
      <c r="V221" s="142">
        <f>$V$70</f>
        <v>91.482</v>
      </c>
      <c r="W221" s="149">
        <f>$W$70</f>
        <v>0</v>
      </c>
      <c r="X221" s="11">
        <f>$X$70</f>
        <v>0</v>
      </c>
      <c r="Y221" s="11">
        <f>$Y$70</f>
        <v>0</v>
      </c>
      <c r="Z221" s="11">
        <f>$Z$70</f>
        <v>0</v>
      </c>
      <c r="AA221" s="149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67" t="s">
        <v>200</v>
      </c>
      <c r="B222" s="11">
        <f>$B$74</f>
        <v>0.9</v>
      </c>
      <c r="C222" s="11">
        <f>$C$74</f>
        <v>0</v>
      </c>
      <c r="D222" s="11">
        <f>$D$74</f>
        <v>0</v>
      </c>
      <c r="E222" s="142">
        <f>$E$74</f>
        <v>0.9</v>
      </c>
      <c r="F222" s="149">
        <f>$F$74</f>
        <v>15.9</v>
      </c>
      <c r="G222" s="11">
        <f>$G$74</f>
        <v>0</v>
      </c>
      <c r="H222" s="11">
        <f>$H$74</f>
        <v>0</v>
      </c>
      <c r="I222" s="11">
        <f>$I$74</f>
        <v>15.9</v>
      </c>
      <c r="J222" s="149">
        <f>$J$74</f>
        <v>0</v>
      </c>
      <c r="K222" s="11">
        <f>$K$74</f>
        <v>0</v>
      </c>
      <c r="L222" s="11">
        <f>$L$74</f>
        <v>0</v>
      </c>
      <c r="M222" s="142">
        <f>$M$74</f>
        <v>0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67" t="s">
        <v>200</v>
      </c>
      <c r="S222" s="11">
        <f>$S$74</f>
        <v>0.4</v>
      </c>
      <c r="T222" s="11">
        <f>$T$74</f>
        <v>0</v>
      </c>
      <c r="U222" s="11">
        <f>$U$74</f>
        <v>0</v>
      </c>
      <c r="V222" s="142">
        <f>$V$74</f>
        <v>0.4</v>
      </c>
      <c r="W222" s="149">
        <f>$W$74</f>
        <v>0</v>
      </c>
      <c r="X222" s="11">
        <f>$X$74</f>
        <v>0</v>
      </c>
      <c r="Y222" s="11">
        <f>$Y$74</f>
        <v>0</v>
      </c>
      <c r="Z222" s="11">
        <f>$Z$74</f>
        <v>0</v>
      </c>
      <c r="AA222" s="149">
        <f>$AA$74</f>
        <v>0</v>
      </c>
      <c r="AB222" s="11">
        <f>$AB$74</f>
        <v>0</v>
      </c>
      <c r="AC222" s="11">
        <f>$AC$74</f>
        <v>0</v>
      </c>
      <c r="AD222" s="11">
        <f>$AD$74</f>
        <v>0</v>
      </c>
    </row>
    <row r="223" spans="1:30" s="27" customFormat="1" ht="12.75">
      <c r="A223" s="167" t="s">
        <v>201</v>
      </c>
      <c r="B223" s="11">
        <f>$B$75</f>
        <v>0</v>
      </c>
      <c r="C223" s="11">
        <f>$C$75</f>
        <v>0</v>
      </c>
      <c r="D223" s="11">
        <f>$D$75</f>
        <v>0</v>
      </c>
      <c r="E223" s="142">
        <f>$E$75</f>
        <v>0</v>
      </c>
      <c r="F223" s="149">
        <f>$F$75</f>
        <v>12</v>
      </c>
      <c r="G223" s="11">
        <f>$G$75</f>
        <v>0</v>
      </c>
      <c r="H223" s="11">
        <f>$H$75</f>
        <v>0</v>
      </c>
      <c r="I223" s="11">
        <f>$I$75</f>
        <v>12</v>
      </c>
      <c r="J223" s="149">
        <f>$J$75</f>
        <v>117.39000000000001</v>
      </c>
      <c r="K223" s="11">
        <f>$K$75</f>
        <v>0</v>
      </c>
      <c r="L223" s="11">
        <f>$L$75</f>
        <v>0</v>
      </c>
      <c r="M223" s="142">
        <f>$M$75</f>
        <v>117.39000000000001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67" t="s">
        <v>201</v>
      </c>
      <c r="S223" s="11">
        <f>$S$75</f>
        <v>0</v>
      </c>
      <c r="T223" s="11">
        <f>$T$75</f>
        <v>0</v>
      </c>
      <c r="U223" s="11">
        <f>$U$75</f>
        <v>0</v>
      </c>
      <c r="V223" s="142">
        <f>$V$75</f>
        <v>0</v>
      </c>
      <c r="W223" s="149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49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2" customFormat="1" ht="12.75">
      <c r="A224" s="179" t="s">
        <v>103</v>
      </c>
      <c r="B224" s="163">
        <f aca="true" t="shared" si="40" ref="B224:Q224">B216+B217+B218+B219+B220+B221+B222+B223</f>
        <v>6298.7</v>
      </c>
      <c r="C224" s="163">
        <f t="shared" si="40"/>
        <v>3359.9339999999997</v>
      </c>
      <c r="D224" s="163">
        <f t="shared" si="40"/>
        <v>221.96699999999998</v>
      </c>
      <c r="E224" s="163">
        <f t="shared" si="40"/>
        <v>9880.601</v>
      </c>
      <c r="F224" s="163">
        <f t="shared" si="40"/>
        <v>15593.000000000002</v>
      </c>
      <c r="G224" s="163">
        <f t="shared" si="40"/>
        <v>4686.773</v>
      </c>
      <c r="H224" s="163">
        <f t="shared" si="40"/>
        <v>2045.6119999999999</v>
      </c>
      <c r="I224" s="163">
        <f t="shared" si="40"/>
        <v>22325.385000000002</v>
      </c>
      <c r="J224" s="163">
        <f t="shared" si="40"/>
        <v>5795.690000000001</v>
      </c>
      <c r="K224" s="163">
        <f t="shared" si="40"/>
        <v>2202.7200000000003</v>
      </c>
      <c r="L224" s="163">
        <f t="shared" si="40"/>
        <v>15</v>
      </c>
      <c r="M224" s="163">
        <f t="shared" si="40"/>
        <v>8013.410000000001</v>
      </c>
      <c r="N224" s="163">
        <f t="shared" si="40"/>
        <v>0</v>
      </c>
      <c r="O224" s="163">
        <f t="shared" si="40"/>
        <v>4.4</v>
      </c>
      <c r="P224" s="163">
        <f t="shared" si="40"/>
        <v>0</v>
      </c>
      <c r="Q224" s="163">
        <f t="shared" si="40"/>
        <v>4.4</v>
      </c>
      <c r="R224" s="179" t="s">
        <v>103</v>
      </c>
      <c r="S224" s="163">
        <f aca="true" t="shared" si="41" ref="S224:AD224">S216+S217+S218+S219+S220+S221+S222+S223</f>
        <v>1046.6000000000001</v>
      </c>
      <c r="T224" s="163">
        <f t="shared" si="41"/>
        <v>132.4</v>
      </c>
      <c r="U224" s="163">
        <f t="shared" si="41"/>
        <v>19.909</v>
      </c>
      <c r="V224" s="163">
        <f t="shared" si="41"/>
        <v>1198.909</v>
      </c>
      <c r="W224" s="163">
        <f t="shared" si="41"/>
        <v>5</v>
      </c>
      <c r="X224" s="163">
        <f t="shared" si="41"/>
        <v>0</v>
      </c>
      <c r="Y224" s="163">
        <f t="shared" si="41"/>
        <v>0</v>
      </c>
      <c r="Z224" s="163">
        <f t="shared" si="41"/>
        <v>5</v>
      </c>
      <c r="AA224" s="163">
        <f t="shared" si="41"/>
        <v>8.6</v>
      </c>
      <c r="AB224" s="163">
        <f t="shared" si="41"/>
        <v>0</v>
      </c>
      <c r="AC224" s="163">
        <f t="shared" si="41"/>
        <v>0</v>
      </c>
      <c r="AD224" s="163">
        <f t="shared" si="41"/>
        <v>8.6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49"/>
      <c r="G225" s="11"/>
      <c r="H225" s="11"/>
      <c r="I225" s="11"/>
      <c r="J225" s="149"/>
      <c r="K225" s="11"/>
      <c r="L225" s="11"/>
      <c r="M225" s="142"/>
      <c r="N225" s="11"/>
      <c r="O225" s="11"/>
      <c r="P225" s="11"/>
      <c r="Q225" s="11"/>
      <c r="R225" s="170" t="s">
        <v>202</v>
      </c>
      <c r="S225" s="11"/>
      <c r="T225" s="11"/>
      <c r="U225" s="11"/>
      <c r="V225" s="142"/>
      <c r="W225" s="149"/>
      <c r="X225" s="11"/>
      <c r="Y225" s="11"/>
      <c r="Z225" s="11"/>
      <c r="AA225" s="149"/>
      <c r="AB225" s="11"/>
      <c r="AC225" s="11"/>
      <c r="AD225" s="11"/>
    </row>
    <row r="226" spans="1:30" s="27" customFormat="1" ht="12.75">
      <c r="A226" s="167" t="s">
        <v>203</v>
      </c>
      <c r="B226" s="11">
        <f>$B$4</f>
        <v>3064.2</v>
      </c>
      <c r="C226" s="11">
        <f>$C$4</f>
        <v>2051.7529999999997</v>
      </c>
      <c r="D226" s="11">
        <f>$D$4</f>
        <v>165.3</v>
      </c>
      <c r="E226" s="142">
        <f>$E$4</f>
        <v>5281.253</v>
      </c>
      <c r="F226" s="149">
        <f>$F$4</f>
        <v>120.30000000000001</v>
      </c>
      <c r="G226" s="11">
        <f>$G$4</f>
        <v>342.4</v>
      </c>
      <c r="H226" s="11">
        <f>$H$4</f>
        <v>521.6</v>
      </c>
      <c r="I226" s="11">
        <f>$I$4</f>
        <v>984.3</v>
      </c>
      <c r="J226" s="149">
        <f>$J$4</f>
        <v>0</v>
      </c>
      <c r="K226" s="11">
        <f>$K$4</f>
        <v>0</v>
      </c>
      <c r="L226" s="11">
        <f>$L$4</f>
        <v>0</v>
      </c>
      <c r="M226" s="142">
        <f>$M$4</f>
        <v>0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67" t="s">
        <v>203</v>
      </c>
      <c r="S226" s="11">
        <f>$S$4</f>
        <v>77.1</v>
      </c>
      <c r="T226" s="11">
        <f>$T$4</f>
        <v>12.399999999999999</v>
      </c>
      <c r="U226" s="11">
        <f>$U$4</f>
        <v>4</v>
      </c>
      <c r="V226" s="142">
        <f>$V$4</f>
        <v>93.49999999999999</v>
      </c>
      <c r="W226" s="149">
        <f>$W$4</f>
        <v>10.8</v>
      </c>
      <c r="X226" s="11">
        <f>$X$4</f>
        <v>40.02</v>
      </c>
      <c r="Y226" s="11">
        <f>$Y$4</f>
        <v>0</v>
      </c>
      <c r="Z226" s="11">
        <f>$Z$4</f>
        <v>50.82</v>
      </c>
      <c r="AA226" s="149">
        <f>$AA$4</f>
        <v>0</v>
      </c>
      <c r="AB226" s="11">
        <f>$AB$4</f>
        <v>0</v>
      </c>
      <c r="AC226" s="11">
        <f>$AC$4</f>
        <v>0</v>
      </c>
      <c r="AD226" s="11">
        <f>$AD$4</f>
        <v>0</v>
      </c>
    </row>
    <row r="227" spans="1:30" s="27" customFormat="1" ht="12.75">
      <c r="A227" s="167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2">
        <f>$E$16</f>
        <v>0</v>
      </c>
      <c r="F227" s="149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49">
        <f>$J$16</f>
        <v>0</v>
      </c>
      <c r="K227" s="11">
        <f>$K$16</f>
        <v>0</v>
      </c>
      <c r="L227" s="11">
        <f>$L$16</f>
        <v>0</v>
      </c>
      <c r="M227" s="142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67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2">
        <f>$V$16</f>
        <v>0</v>
      </c>
      <c r="W227" s="149">
        <f>$W$16</f>
        <v>0</v>
      </c>
      <c r="X227" s="11">
        <f>$X$16</f>
        <v>0</v>
      </c>
      <c r="Y227" s="11">
        <f>$Y$16</f>
        <v>0</v>
      </c>
      <c r="Z227" s="11">
        <f>$Z$16</f>
        <v>0</v>
      </c>
      <c r="AA227" s="149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67" t="s">
        <v>205</v>
      </c>
      <c r="B228" s="11">
        <f>$B$44</f>
        <v>0</v>
      </c>
      <c r="C228" s="11">
        <f>$C$44</f>
        <v>10.2</v>
      </c>
      <c r="D228" s="11">
        <f>$D$44</f>
        <v>0</v>
      </c>
      <c r="E228" s="142">
        <f>$E$44</f>
        <v>10.2</v>
      </c>
      <c r="F228" s="149">
        <f>$F$44</f>
        <v>0</v>
      </c>
      <c r="G228" s="11">
        <f>$G$44</f>
        <v>63.8</v>
      </c>
      <c r="H228" s="11">
        <f>$H$44</f>
        <v>0</v>
      </c>
      <c r="I228" s="11">
        <f>$I$44</f>
        <v>63.8</v>
      </c>
      <c r="J228" s="149">
        <f>$J$44</f>
        <v>0</v>
      </c>
      <c r="K228" s="11">
        <f>$K$44</f>
        <v>0</v>
      </c>
      <c r="L228" s="11">
        <f>$L$44</f>
        <v>19.5</v>
      </c>
      <c r="M228" s="142">
        <f>$M$44</f>
        <v>19.5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67" t="s">
        <v>205</v>
      </c>
      <c r="S228" s="11">
        <f>$S$44</f>
        <v>0</v>
      </c>
      <c r="T228" s="11">
        <f>$T$44</f>
        <v>0</v>
      </c>
      <c r="U228" s="11">
        <f>$U$44</f>
        <v>0</v>
      </c>
      <c r="V228" s="142">
        <f>$V$44</f>
        <v>0</v>
      </c>
      <c r="W228" s="149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49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67" t="s">
        <v>206</v>
      </c>
      <c r="B229" s="11">
        <f>$B$64</f>
        <v>2123.2000000000003</v>
      </c>
      <c r="C229" s="11">
        <f>$C$64</f>
        <v>932.3299999999999</v>
      </c>
      <c r="D229" s="11">
        <f>$D$64</f>
        <v>14</v>
      </c>
      <c r="E229" s="142">
        <f>$E$64</f>
        <v>3069.5300000000007</v>
      </c>
      <c r="F229" s="149">
        <f>$F$64</f>
        <v>3241.3</v>
      </c>
      <c r="G229" s="11">
        <f>$G$64</f>
        <v>1304.3700000000001</v>
      </c>
      <c r="H229" s="11">
        <f>$H$64</f>
        <v>9.3</v>
      </c>
      <c r="I229" s="11">
        <f>$I$64</f>
        <v>4554.969999999999</v>
      </c>
      <c r="J229" s="149">
        <f>$J$64</f>
        <v>220.5</v>
      </c>
      <c r="K229" s="11">
        <f>$K$64</f>
        <v>0</v>
      </c>
      <c r="L229" s="11">
        <f>$L$64</f>
        <v>0</v>
      </c>
      <c r="M229" s="142">
        <f>$M$64</f>
        <v>220.5</v>
      </c>
      <c r="N229" s="11">
        <f>$N$64</f>
        <v>0</v>
      </c>
      <c r="O229" s="11">
        <f>$O$64</f>
        <v>0</v>
      </c>
      <c r="P229" s="11">
        <f>$P$64</f>
        <v>0</v>
      </c>
      <c r="Q229" s="11">
        <f>$Q$64</f>
        <v>0</v>
      </c>
      <c r="R229" s="167" t="s">
        <v>206</v>
      </c>
      <c r="S229" s="11">
        <f>$S$64</f>
        <v>223.9</v>
      </c>
      <c r="T229" s="11">
        <f>$T$64</f>
        <v>68.82</v>
      </c>
      <c r="U229" s="11">
        <f>$U$64</f>
        <v>0</v>
      </c>
      <c r="V229" s="142">
        <f>$V$64</f>
        <v>292.71999999999997</v>
      </c>
      <c r="W229" s="149">
        <f>$W$64</f>
        <v>0</v>
      </c>
      <c r="X229" s="11">
        <f>$X$64</f>
        <v>0</v>
      </c>
      <c r="Y229" s="11">
        <f>$Y$64</f>
        <v>0</v>
      </c>
      <c r="Z229" s="11">
        <f>$Z$64</f>
        <v>0</v>
      </c>
      <c r="AA229" s="149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2" customFormat="1" ht="12.75">
      <c r="A230" s="179" t="s">
        <v>103</v>
      </c>
      <c r="B230" s="163">
        <f aca="true" t="shared" si="42" ref="B230:Q230">B226+B227+B228+B229</f>
        <v>5187.4</v>
      </c>
      <c r="C230" s="163">
        <f t="shared" si="42"/>
        <v>2994.2829999999994</v>
      </c>
      <c r="D230" s="163">
        <f t="shared" si="42"/>
        <v>179.3</v>
      </c>
      <c r="E230" s="163">
        <f t="shared" si="42"/>
        <v>8360.983</v>
      </c>
      <c r="F230" s="163">
        <f t="shared" si="42"/>
        <v>3361.6000000000004</v>
      </c>
      <c r="G230" s="163">
        <f t="shared" si="42"/>
        <v>1710.5700000000002</v>
      </c>
      <c r="H230" s="163">
        <f t="shared" si="42"/>
        <v>530.9</v>
      </c>
      <c r="I230" s="163">
        <f t="shared" si="42"/>
        <v>5603.07</v>
      </c>
      <c r="J230" s="163">
        <f t="shared" si="42"/>
        <v>220.5</v>
      </c>
      <c r="K230" s="163">
        <f t="shared" si="42"/>
        <v>0</v>
      </c>
      <c r="L230" s="163">
        <f t="shared" si="42"/>
        <v>19.5</v>
      </c>
      <c r="M230" s="163">
        <f t="shared" si="42"/>
        <v>240</v>
      </c>
      <c r="N230" s="163">
        <f t="shared" si="42"/>
        <v>0</v>
      </c>
      <c r="O230" s="163">
        <f t="shared" si="42"/>
        <v>0</v>
      </c>
      <c r="P230" s="163">
        <f t="shared" si="42"/>
        <v>0</v>
      </c>
      <c r="Q230" s="163">
        <f t="shared" si="42"/>
        <v>0</v>
      </c>
      <c r="R230" s="179" t="s">
        <v>103</v>
      </c>
      <c r="S230" s="163">
        <f aca="true" t="shared" si="43" ref="S230:AD230">S226+S227+S228+S229</f>
        <v>301</v>
      </c>
      <c r="T230" s="163">
        <f t="shared" si="43"/>
        <v>81.22</v>
      </c>
      <c r="U230" s="163">
        <f t="shared" si="43"/>
        <v>4</v>
      </c>
      <c r="V230" s="163">
        <f t="shared" si="43"/>
        <v>386.21999999999997</v>
      </c>
      <c r="W230" s="163">
        <f t="shared" si="43"/>
        <v>10.8</v>
      </c>
      <c r="X230" s="163">
        <f t="shared" si="43"/>
        <v>40.02</v>
      </c>
      <c r="Y230" s="163">
        <f t="shared" si="43"/>
        <v>0</v>
      </c>
      <c r="Z230" s="163">
        <f t="shared" si="43"/>
        <v>50.82</v>
      </c>
      <c r="AA230" s="163">
        <f t="shared" si="43"/>
        <v>0</v>
      </c>
      <c r="AB230" s="163">
        <f t="shared" si="43"/>
        <v>0</v>
      </c>
      <c r="AC230" s="163">
        <f t="shared" si="43"/>
        <v>0</v>
      </c>
      <c r="AD230" s="163">
        <f t="shared" si="43"/>
        <v>0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49"/>
      <c r="G231" s="11"/>
      <c r="H231" s="11"/>
      <c r="I231" s="11"/>
      <c r="J231" s="149"/>
      <c r="K231" s="11"/>
      <c r="L231" s="11"/>
      <c r="M231" s="142"/>
      <c r="N231" s="11"/>
      <c r="O231" s="11"/>
      <c r="P231" s="11"/>
      <c r="Q231" s="11"/>
      <c r="R231" s="170" t="s">
        <v>207</v>
      </c>
      <c r="S231" s="11"/>
      <c r="T231" s="11"/>
      <c r="U231" s="11"/>
      <c r="V231" s="142"/>
      <c r="W231" s="149"/>
      <c r="X231" s="11"/>
      <c r="Y231" s="11"/>
      <c r="Z231" s="11"/>
      <c r="AA231" s="149"/>
      <c r="AB231" s="11"/>
      <c r="AC231" s="11"/>
      <c r="AD231" s="11"/>
    </row>
    <row r="232" spans="1:30" s="27" customFormat="1" ht="12.75">
      <c r="A232" s="167" t="s">
        <v>208</v>
      </c>
      <c r="B232" s="11">
        <f>$B$12</f>
        <v>0</v>
      </c>
      <c r="C232" s="11">
        <f>$C$12</f>
        <v>0</v>
      </c>
      <c r="D232" s="11">
        <f>$D$12</f>
        <v>26.3</v>
      </c>
      <c r="E232" s="142">
        <f>$E$12</f>
        <v>26.3</v>
      </c>
      <c r="F232" s="149">
        <f>$F$12</f>
        <v>0</v>
      </c>
      <c r="G232" s="11">
        <f>$G$12</f>
        <v>0</v>
      </c>
      <c r="H232" s="11">
        <f>$H$12</f>
        <v>18281.1</v>
      </c>
      <c r="I232" s="11">
        <f>$I$12</f>
        <v>18281.1</v>
      </c>
      <c r="J232" s="149">
        <f>$J$12</f>
        <v>14.764</v>
      </c>
      <c r="K232" s="11">
        <f>$K$12</f>
        <v>0</v>
      </c>
      <c r="L232" s="11">
        <f>$L$12</f>
        <v>417.8</v>
      </c>
      <c r="M232" s="142">
        <f>$M$12</f>
        <v>432.564</v>
      </c>
      <c r="N232" s="11">
        <f>$N$12</f>
        <v>0</v>
      </c>
      <c r="O232" s="11">
        <f>$O$12</f>
        <v>0</v>
      </c>
      <c r="P232" s="11">
        <f>$P$12</f>
        <v>38.4</v>
      </c>
      <c r="Q232" s="11">
        <f>$Q$12</f>
        <v>38.4</v>
      </c>
      <c r="R232" s="167" t="s">
        <v>208</v>
      </c>
      <c r="S232" s="11">
        <f>$S$12</f>
        <v>399</v>
      </c>
      <c r="T232" s="11">
        <f>$T$12</f>
        <v>0</v>
      </c>
      <c r="U232" s="11">
        <f>$U$12</f>
        <v>0</v>
      </c>
      <c r="V232" s="142">
        <f>$V$12</f>
        <v>399</v>
      </c>
      <c r="W232" s="149">
        <f>$W$12</f>
        <v>0</v>
      </c>
      <c r="X232" s="11">
        <f>$X$12</f>
        <v>0</v>
      </c>
      <c r="Y232" s="11">
        <f>$Y$12</f>
        <v>41.5</v>
      </c>
      <c r="Z232" s="11">
        <f>$Z$12</f>
        <v>41.5</v>
      </c>
      <c r="AA232" s="149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67" t="s">
        <v>209</v>
      </c>
      <c r="B233" s="11">
        <f>$B$31</f>
        <v>142.6</v>
      </c>
      <c r="C233" s="11">
        <f>$C$31</f>
        <v>0</v>
      </c>
      <c r="D233" s="11">
        <f>$D$31</f>
        <v>0</v>
      </c>
      <c r="E233" s="142">
        <f>$E$31</f>
        <v>142.6</v>
      </c>
      <c r="F233" s="149">
        <f>$F$31</f>
        <v>2442.2</v>
      </c>
      <c r="G233" s="11">
        <f>$G$31</f>
        <v>0</v>
      </c>
      <c r="H233" s="11">
        <f>$H$31</f>
        <v>0</v>
      </c>
      <c r="I233" s="11">
        <f>$I$31</f>
        <v>2442.2</v>
      </c>
      <c r="J233" s="149">
        <f>$J$31</f>
        <v>14.6</v>
      </c>
      <c r="K233" s="11">
        <f>$K$31</f>
        <v>0</v>
      </c>
      <c r="L233" s="11">
        <f>$L$31</f>
        <v>0</v>
      </c>
      <c r="M233" s="142">
        <f>$M$31</f>
        <v>14.6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67" t="s">
        <v>209</v>
      </c>
      <c r="S233" s="11">
        <f>$S$31</f>
        <v>0</v>
      </c>
      <c r="T233" s="11">
        <f>$T$31</f>
        <v>0</v>
      </c>
      <c r="U233" s="11">
        <f>$U$31</f>
        <v>0</v>
      </c>
      <c r="V233" s="142">
        <f>$V$31</f>
        <v>0</v>
      </c>
      <c r="W233" s="149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49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67" t="s">
        <v>210</v>
      </c>
      <c r="B234" s="11">
        <f>$B$35</f>
        <v>0</v>
      </c>
      <c r="C234" s="11">
        <f>$C$35</f>
        <v>0</v>
      </c>
      <c r="D234" s="11">
        <f>$D$35</f>
        <v>2342.5</v>
      </c>
      <c r="E234" s="142">
        <f>$E$35</f>
        <v>2342.5</v>
      </c>
      <c r="F234" s="149">
        <f>$F$35</f>
        <v>0</v>
      </c>
      <c r="G234" s="11">
        <f>$G$35</f>
        <v>0</v>
      </c>
      <c r="H234" s="11">
        <f>$H$35</f>
        <v>9.3</v>
      </c>
      <c r="I234" s="11">
        <f>$I$35</f>
        <v>9.3</v>
      </c>
      <c r="J234" s="149">
        <f>$J$35</f>
        <v>0</v>
      </c>
      <c r="K234" s="11">
        <f>$K$35</f>
        <v>0</v>
      </c>
      <c r="L234" s="11">
        <f>$L$35</f>
        <v>0</v>
      </c>
      <c r="M234" s="142">
        <f>$M$35</f>
        <v>0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67" t="s">
        <v>210</v>
      </c>
      <c r="S234" s="11">
        <f>$S$35</f>
        <v>0</v>
      </c>
      <c r="T234" s="11">
        <f>$T$35</f>
        <v>0</v>
      </c>
      <c r="U234" s="11">
        <f>$U$35</f>
        <v>0</v>
      </c>
      <c r="V234" s="142">
        <f>$V$35</f>
        <v>0</v>
      </c>
      <c r="W234" s="149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49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67" t="s">
        <v>211</v>
      </c>
      <c r="B235" s="11">
        <f>$B$49</f>
        <v>0</v>
      </c>
      <c r="C235" s="11">
        <f>$C$49</f>
        <v>0</v>
      </c>
      <c r="D235" s="11">
        <f>$D$49</f>
        <v>0</v>
      </c>
      <c r="E235" s="142">
        <f>$E$49</f>
        <v>0</v>
      </c>
      <c r="F235" s="149">
        <f>$F$49</f>
        <v>0</v>
      </c>
      <c r="G235" s="11">
        <f>$G$49</f>
        <v>0</v>
      </c>
      <c r="H235" s="11">
        <f>$H$49</f>
        <v>0</v>
      </c>
      <c r="I235" s="11">
        <f>$I$49</f>
        <v>0</v>
      </c>
      <c r="J235" s="149">
        <f>$J$49</f>
        <v>0</v>
      </c>
      <c r="K235" s="11">
        <f>$K$49</f>
        <v>0</v>
      </c>
      <c r="L235" s="11">
        <f>$L$49</f>
        <v>0</v>
      </c>
      <c r="M235" s="142">
        <f>$M$49</f>
        <v>0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67" t="s">
        <v>211</v>
      </c>
      <c r="S235" s="11">
        <f>$S$49</f>
        <v>0</v>
      </c>
      <c r="T235" s="11">
        <f>$T$49</f>
        <v>0</v>
      </c>
      <c r="U235" s="11">
        <f>$U$49</f>
        <v>0</v>
      </c>
      <c r="V235" s="142">
        <f>$V$49</f>
        <v>0</v>
      </c>
      <c r="W235" s="149">
        <f>$W$49</f>
        <v>0</v>
      </c>
      <c r="X235" s="11">
        <f>$X$49</f>
        <v>0</v>
      </c>
      <c r="Y235" s="11">
        <f>$Y$49</f>
        <v>0</v>
      </c>
      <c r="Z235" s="11">
        <f>$Z$49</f>
        <v>0</v>
      </c>
      <c r="AA235" s="149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67" t="s">
        <v>212</v>
      </c>
      <c r="B236" s="11">
        <f>$B$67</f>
        <v>0</v>
      </c>
      <c r="C236" s="11">
        <f>$C$67</f>
        <v>0</v>
      </c>
      <c r="D236" s="11">
        <f>$D$67</f>
        <v>0</v>
      </c>
      <c r="E236" s="142">
        <f>$E$67</f>
        <v>0</v>
      </c>
      <c r="F236" s="149">
        <f>$F$67</f>
        <v>0</v>
      </c>
      <c r="G236" s="11">
        <f>$G$67</f>
        <v>0</v>
      </c>
      <c r="H236" s="11">
        <f>$H$67</f>
        <v>0</v>
      </c>
      <c r="I236" s="11">
        <f>$I$67</f>
        <v>0</v>
      </c>
      <c r="J236" s="149">
        <f>$J$67</f>
        <v>0</v>
      </c>
      <c r="K236" s="11">
        <f>$K$67</f>
        <v>0</v>
      </c>
      <c r="L236" s="11">
        <f>$L$67</f>
        <v>0</v>
      </c>
      <c r="M236" s="142">
        <f>$M$67</f>
        <v>0</v>
      </c>
      <c r="N236" s="11">
        <f>$N$67</f>
        <v>0</v>
      </c>
      <c r="O236" s="11">
        <f>$O$67</f>
        <v>0</v>
      </c>
      <c r="P236" s="11">
        <f>$P$67</f>
        <v>0</v>
      </c>
      <c r="Q236" s="11">
        <f>$Q$67</f>
        <v>0</v>
      </c>
      <c r="R236" s="167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2">
        <f>$V$67</f>
        <v>0</v>
      </c>
      <c r="W236" s="149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49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2" customFormat="1" ht="12.75">
      <c r="A237" s="179" t="s">
        <v>103</v>
      </c>
      <c r="B237" s="163">
        <f aca="true" t="shared" si="44" ref="B237:Q237">B232+B233+B234+B235+B236</f>
        <v>142.6</v>
      </c>
      <c r="C237" s="163">
        <f t="shared" si="44"/>
        <v>0</v>
      </c>
      <c r="D237" s="163">
        <f t="shared" si="44"/>
        <v>2368.8</v>
      </c>
      <c r="E237" s="163">
        <f t="shared" si="44"/>
        <v>2511.4</v>
      </c>
      <c r="F237" s="163">
        <f t="shared" si="44"/>
        <v>2442.2</v>
      </c>
      <c r="G237" s="163">
        <f t="shared" si="44"/>
        <v>0</v>
      </c>
      <c r="H237" s="163">
        <f t="shared" si="44"/>
        <v>18290.399999999998</v>
      </c>
      <c r="I237" s="163">
        <f t="shared" si="44"/>
        <v>20732.6</v>
      </c>
      <c r="J237" s="163">
        <f t="shared" si="44"/>
        <v>29.363999999999997</v>
      </c>
      <c r="K237" s="163">
        <f t="shared" si="44"/>
        <v>0</v>
      </c>
      <c r="L237" s="163">
        <f t="shared" si="44"/>
        <v>417.8</v>
      </c>
      <c r="M237" s="163">
        <f t="shared" si="44"/>
        <v>447.16400000000004</v>
      </c>
      <c r="N237" s="163">
        <f t="shared" si="44"/>
        <v>0</v>
      </c>
      <c r="O237" s="163">
        <f t="shared" si="44"/>
        <v>0</v>
      </c>
      <c r="P237" s="163">
        <f t="shared" si="44"/>
        <v>38.4</v>
      </c>
      <c r="Q237" s="163">
        <f t="shared" si="44"/>
        <v>38.4</v>
      </c>
      <c r="R237" s="179" t="s">
        <v>103</v>
      </c>
      <c r="S237" s="163">
        <f aca="true" t="shared" si="45" ref="S237:AD237">S232+S233+S234+S235+S236</f>
        <v>399</v>
      </c>
      <c r="T237" s="163">
        <f t="shared" si="45"/>
        <v>0</v>
      </c>
      <c r="U237" s="163">
        <f t="shared" si="45"/>
        <v>0</v>
      </c>
      <c r="V237" s="163">
        <f t="shared" si="45"/>
        <v>399</v>
      </c>
      <c r="W237" s="163">
        <f t="shared" si="45"/>
        <v>0</v>
      </c>
      <c r="X237" s="163">
        <f t="shared" si="45"/>
        <v>0</v>
      </c>
      <c r="Y237" s="163">
        <f t="shared" si="45"/>
        <v>41.5</v>
      </c>
      <c r="Z237" s="163">
        <f t="shared" si="45"/>
        <v>41.5</v>
      </c>
      <c r="AA237" s="163">
        <f t="shared" si="45"/>
        <v>0</v>
      </c>
      <c r="AB237" s="163">
        <f t="shared" si="45"/>
        <v>0</v>
      </c>
      <c r="AC237" s="163">
        <f t="shared" si="45"/>
        <v>0</v>
      </c>
      <c r="AD237" s="163">
        <f t="shared" si="45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49"/>
      <c r="G238" s="11"/>
      <c r="H238" s="11"/>
      <c r="I238" s="11"/>
      <c r="J238" s="149"/>
      <c r="K238" s="11"/>
      <c r="L238" s="11"/>
      <c r="M238" s="142"/>
      <c r="N238" s="11"/>
      <c r="O238" s="11"/>
      <c r="P238" s="11"/>
      <c r="Q238" s="11"/>
      <c r="R238" s="170" t="s">
        <v>213</v>
      </c>
      <c r="S238" s="11"/>
      <c r="T238" s="11"/>
      <c r="U238" s="11"/>
      <c r="V238" s="142"/>
      <c r="W238" s="149"/>
      <c r="X238" s="11"/>
      <c r="Y238" s="11"/>
      <c r="Z238" s="11"/>
      <c r="AA238" s="149"/>
      <c r="AB238" s="11"/>
      <c r="AC238" s="11"/>
      <c r="AD238" s="11"/>
    </row>
    <row r="239" spans="1:30" s="27" customFormat="1" ht="12.75">
      <c r="A239" s="167" t="s">
        <v>214</v>
      </c>
      <c r="B239" s="11">
        <f>$B$5</f>
        <v>715.329</v>
      </c>
      <c r="C239" s="11">
        <f>$C$5</f>
        <v>43.47</v>
      </c>
      <c r="D239" s="11">
        <f>$D$5</f>
        <v>0</v>
      </c>
      <c r="E239" s="142">
        <f>$E$5</f>
        <v>758.799</v>
      </c>
      <c r="F239" s="149">
        <f>$F$5</f>
        <v>409.401</v>
      </c>
      <c r="G239" s="11">
        <f>$G$5</f>
        <v>133.22</v>
      </c>
      <c r="H239" s="11">
        <f>$H$5</f>
        <v>0</v>
      </c>
      <c r="I239" s="11">
        <f>$I$5</f>
        <v>542.6210000000001</v>
      </c>
      <c r="J239" s="149">
        <f>$J$5</f>
        <v>162.279</v>
      </c>
      <c r="K239" s="11">
        <f>$K$5</f>
        <v>1.1</v>
      </c>
      <c r="L239" s="11">
        <f>$L$5</f>
        <v>0</v>
      </c>
      <c r="M239" s="142">
        <f>$M$5</f>
        <v>163.379</v>
      </c>
      <c r="N239" s="11">
        <f>$N$5</f>
        <v>18.1</v>
      </c>
      <c r="O239" s="11">
        <f>$O$5</f>
        <v>0</v>
      </c>
      <c r="P239" s="11">
        <f>$P$5</f>
        <v>0</v>
      </c>
      <c r="Q239" s="11">
        <f>$Q$5</f>
        <v>18.1</v>
      </c>
      <c r="R239" s="167" t="s">
        <v>214</v>
      </c>
      <c r="S239" s="11">
        <f>$S$5</f>
        <v>125.55900000000001</v>
      </c>
      <c r="T239" s="11">
        <f>$T$5</f>
        <v>12.709999999999999</v>
      </c>
      <c r="U239" s="11">
        <f>$U$5</f>
        <v>3.2</v>
      </c>
      <c r="V239" s="142">
        <f>$V$5</f>
        <v>141.469</v>
      </c>
      <c r="W239" s="149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49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67" t="s">
        <v>215</v>
      </c>
      <c r="B240" s="11">
        <f>$B$6</f>
        <v>0</v>
      </c>
      <c r="C240" s="11">
        <f>$C$6</f>
        <v>0</v>
      </c>
      <c r="D240" s="11">
        <f>$D$6</f>
        <v>0</v>
      </c>
      <c r="E240" s="142">
        <f>$E$6</f>
        <v>0</v>
      </c>
      <c r="F240" s="149">
        <f>$F$6</f>
        <v>65.686</v>
      </c>
      <c r="G240" s="11">
        <f>$G$6</f>
        <v>0</v>
      </c>
      <c r="H240" s="11">
        <f>$H$6</f>
        <v>0</v>
      </c>
      <c r="I240" s="11">
        <f>$I$6</f>
        <v>65.686</v>
      </c>
      <c r="J240" s="149">
        <f>$J$6</f>
        <v>0</v>
      </c>
      <c r="K240" s="11">
        <f>$K$6</f>
        <v>0</v>
      </c>
      <c r="L240" s="11">
        <f>$L$6</f>
        <v>0</v>
      </c>
      <c r="M240" s="142">
        <f>$M$6</f>
        <v>0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67" t="s">
        <v>215</v>
      </c>
      <c r="S240" s="11">
        <f>$S$6</f>
        <v>12.924000000000001</v>
      </c>
      <c r="T240" s="11">
        <f>$T$6</f>
        <v>13.2</v>
      </c>
      <c r="U240" s="11">
        <f>$U$6</f>
        <v>0</v>
      </c>
      <c r="V240" s="142">
        <f>$V$6</f>
        <v>26.124000000000002</v>
      </c>
      <c r="W240" s="149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49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67" t="s">
        <v>216</v>
      </c>
      <c r="B241" s="11">
        <f>$B$7</f>
        <v>0</v>
      </c>
      <c r="C241" s="11">
        <f>$C$7</f>
        <v>0</v>
      </c>
      <c r="D241" s="11">
        <f>$D$7</f>
        <v>0</v>
      </c>
      <c r="E241" s="142">
        <f>$E$7</f>
        <v>0</v>
      </c>
      <c r="F241" s="149">
        <f>$F$7</f>
        <v>0</v>
      </c>
      <c r="G241" s="11">
        <f>$G$7</f>
        <v>0</v>
      </c>
      <c r="H241" s="11">
        <f>$H$7</f>
        <v>0</v>
      </c>
      <c r="I241" s="11">
        <f>$I$7</f>
        <v>0</v>
      </c>
      <c r="J241" s="149">
        <f>$J$7</f>
        <v>0</v>
      </c>
      <c r="K241" s="11">
        <f>$K$7</f>
        <v>0</v>
      </c>
      <c r="L241" s="11">
        <f>$L$7</f>
        <v>0</v>
      </c>
      <c r="M241" s="142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67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2">
        <f>$V$7</f>
        <v>0</v>
      </c>
      <c r="W241" s="149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49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67" t="s">
        <v>217</v>
      </c>
      <c r="B242" s="11">
        <f>$B$14</f>
        <v>4157.8</v>
      </c>
      <c r="C242" s="11">
        <f>$C$14</f>
        <v>0</v>
      </c>
      <c r="D242" s="11">
        <f>$D$14</f>
        <v>0</v>
      </c>
      <c r="E242" s="142">
        <f>$E$14</f>
        <v>4157.8</v>
      </c>
      <c r="F242" s="149">
        <f>$F$14</f>
        <v>1181.6000000000001</v>
      </c>
      <c r="G242" s="11">
        <f>$G$14</f>
        <v>0</v>
      </c>
      <c r="H242" s="11">
        <f>$H$14</f>
        <v>0</v>
      </c>
      <c r="I242" s="11">
        <f>$I$14</f>
        <v>1181.6000000000001</v>
      </c>
      <c r="J242" s="149">
        <f>$J$14</f>
        <v>0</v>
      </c>
      <c r="K242" s="11">
        <f>$K$14</f>
        <v>0</v>
      </c>
      <c r="L242" s="11">
        <f>$L$14</f>
        <v>0</v>
      </c>
      <c r="M242" s="142">
        <f>$M$14</f>
        <v>0</v>
      </c>
      <c r="N242" s="11">
        <f>$N$14</f>
        <v>0</v>
      </c>
      <c r="O242" s="11">
        <f>$O$14</f>
        <v>0</v>
      </c>
      <c r="P242" s="11">
        <f>$P$14</f>
        <v>0</v>
      </c>
      <c r="Q242" s="11">
        <f>$Q$14</f>
        <v>0</v>
      </c>
      <c r="R242" s="167" t="s">
        <v>217</v>
      </c>
      <c r="S242" s="11">
        <f>$S$14</f>
        <v>5</v>
      </c>
      <c r="T242" s="11">
        <f>$T$14</f>
        <v>0</v>
      </c>
      <c r="U242" s="11">
        <f>$U$14</f>
        <v>0</v>
      </c>
      <c r="V242" s="142">
        <f>$V$14</f>
        <v>5</v>
      </c>
      <c r="W242" s="149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49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67" t="s">
        <v>218</v>
      </c>
      <c r="B243" s="11">
        <f>$B$84</f>
        <v>0</v>
      </c>
      <c r="C243" s="11">
        <f>$C$84</f>
        <v>0</v>
      </c>
      <c r="D243" s="11">
        <f>$D$84</f>
        <v>0</v>
      </c>
      <c r="E243" s="142">
        <f>$E$84</f>
        <v>0</v>
      </c>
      <c r="F243" s="149">
        <f>$F$84</f>
        <v>0</v>
      </c>
      <c r="G243" s="11">
        <f>$G$84</f>
        <v>0</v>
      </c>
      <c r="H243" s="11">
        <f>$H$84</f>
        <v>0</v>
      </c>
      <c r="I243" s="11">
        <f>$I$84</f>
        <v>0</v>
      </c>
      <c r="J243" s="149">
        <f>$J$84</f>
        <v>0</v>
      </c>
      <c r="K243" s="11">
        <f>$K$84</f>
        <v>0</v>
      </c>
      <c r="L243" s="11">
        <f>$L$84</f>
        <v>0</v>
      </c>
      <c r="M243" s="142">
        <f>$M$84</f>
        <v>0</v>
      </c>
      <c r="N243" s="11">
        <f>$N$84</f>
        <v>0</v>
      </c>
      <c r="O243" s="11">
        <f>$O$84</f>
        <v>0</v>
      </c>
      <c r="P243" s="11">
        <f>$P$84</f>
        <v>0</v>
      </c>
      <c r="Q243" s="11">
        <f>$Q$84</f>
        <v>0</v>
      </c>
      <c r="R243" s="167" t="s">
        <v>218</v>
      </c>
      <c r="S243" s="11">
        <f>$S$84</f>
        <v>7.135</v>
      </c>
      <c r="T243" s="11">
        <f>$T$84</f>
        <v>0</v>
      </c>
      <c r="U243" s="11">
        <f>$U$84</f>
        <v>0</v>
      </c>
      <c r="V243" s="142">
        <f>$V$84</f>
        <v>7.135</v>
      </c>
      <c r="W243" s="149">
        <f>$W$84</f>
        <v>0</v>
      </c>
      <c r="X243" s="11">
        <f>$X$84</f>
        <v>0</v>
      </c>
      <c r="Y243" s="11">
        <f>$Y$84</f>
        <v>0</v>
      </c>
      <c r="Z243" s="11">
        <f>$Z$84</f>
        <v>0</v>
      </c>
      <c r="AA243" s="149">
        <f>$AA$84</f>
        <v>0</v>
      </c>
      <c r="AB243" s="11">
        <f>$AB$84</f>
        <v>0</v>
      </c>
      <c r="AC243" s="11">
        <f>$AC$84</f>
        <v>0</v>
      </c>
      <c r="AD243" s="11">
        <f>$AD$84</f>
        <v>0</v>
      </c>
    </row>
    <row r="244" spans="1:30" s="27" customFormat="1" ht="12.75">
      <c r="A244" s="167" t="s">
        <v>219</v>
      </c>
      <c r="B244" s="11">
        <f>$B$85</f>
        <v>16.4</v>
      </c>
      <c r="C244" s="11">
        <f>$C$85</f>
        <v>4.5</v>
      </c>
      <c r="D244" s="11">
        <f>$D$85</f>
        <v>0</v>
      </c>
      <c r="E244" s="142">
        <f>$E$85</f>
        <v>20.9</v>
      </c>
      <c r="F244" s="149">
        <f>$F$85</f>
        <v>2898.6</v>
      </c>
      <c r="G244" s="11">
        <f>$G$85</f>
        <v>582.8</v>
      </c>
      <c r="H244" s="11">
        <f>$H$85</f>
        <v>0</v>
      </c>
      <c r="I244" s="11">
        <f>$I$85</f>
        <v>3481.4</v>
      </c>
      <c r="J244" s="149">
        <f>$J$85</f>
        <v>0</v>
      </c>
      <c r="K244" s="11">
        <f>$K$85</f>
        <v>0</v>
      </c>
      <c r="L244" s="11">
        <f>$L$85</f>
        <v>0</v>
      </c>
      <c r="M244" s="142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67" t="s">
        <v>219</v>
      </c>
      <c r="S244" s="11">
        <f>$S$85</f>
        <v>3.7</v>
      </c>
      <c r="T244" s="11">
        <f>$T$85</f>
        <v>0</v>
      </c>
      <c r="U244" s="11">
        <f>$U$85</f>
        <v>0</v>
      </c>
      <c r="V244" s="142">
        <f>$V$85</f>
        <v>3.7</v>
      </c>
      <c r="W244" s="149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49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2" customFormat="1" ht="12.75">
      <c r="A245" s="179" t="s">
        <v>103</v>
      </c>
      <c r="B245" s="163">
        <f aca="true" t="shared" si="46" ref="B245:Q245">B239+B240+B241+B242+B243+B244</f>
        <v>4889.5289999999995</v>
      </c>
      <c r="C245" s="163">
        <f t="shared" si="46"/>
        <v>47.97</v>
      </c>
      <c r="D245" s="163">
        <f t="shared" si="46"/>
        <v>0</v>
      </c>
      <c r="E245" s="163">
        <f t="shared" si="46"/>
        <v>4937.499</v>
      </c>
      <c r="F245" s="163">
        <f t="shared" si="46"/>
        <v>4555.287</v>
      </c>
      <c r="G245" s="163">
        <f t="shared" si="46"/>
        <v>716.02</v>
      </c>
      <c r="H245" s="163">
        <f t="shared" si="46"/>
        <v>0</v>
      </c>
      <c r="I245" s="163">
        <f t="shared" si="46"/>
        <v>5271.307000000001</v>
      </c>
      <c r="J245" s="163">
        <f t="shared" si="46"/>
        <v>162.279</v>
      </c>
      <c r="K245" s="163">
        <f t="shared" si="46"/>
        <v>1.1</v>
      </c>
      <c r="L245" s="163">
        <f t="shared" si="46"/>
        <v>0</v>
      </c>
      <c r="M245" s="163">
        <f t="shared" si="46"/>
        <v>163.379</v>
      </c>
      <c r="N245" s="163">
        <f t="shared" si="46"/>
        <v>18.1</v>
      </c>
      <c r="O245" s="163">
        <f t="shared" si="46"/>
        <v>0</v>
      </c>
      <c r="P245" s="163">
        <f t="shared" si="46"/>
        <v>0</v>
      </c>
      <c r="Q245" s="163">
        <f t="shared" si="46"/>
        <v>18.1</v>
      </c>
      <c r="R245" s="179" t="s">
        <v>103</v>
      </c>
      <c r="S245" s="163">
        <f aca="true" t="shared" si="47" ref="S245:AD245">S239+S240+S241+S242+S243+S244</f>
        <v>154.31799999999998</v>
      </c>
      <c r="T245" s="163">
        <f t="shared" si="47"/>
        <v>25.909999999999997</v>
      </c>
      <c r="U245" s="163">
        <f t="shared" si="47"/>
        <v>3.2</v>
      </c>
      <c r="V245" s="163">
        <f t="shared" si="47"/>
        <v>183.42799999999997</v>
      </c>
      <c r="W245" s="163">
        <f t="shared" si="47"/>
        <v>0</v>
      </c>
      <c r="X245" s="163">
        <f t="shared" si="47"/>
        <v>0</v>
      </c>
      <c r="Y245" s="163">
        <f t="shared" si="47"/>
        <v>0</v>
      </c>
      <c r="Z245" s="163">
        <f t="shared" si="47"/>
        <v>0</v>
      </c>
      <c r="AA245" s="163">
        <f t="shared" si="47"/>
        <v>0</v>
      </c>
      <c r="AB245" s="163">
        <f t="shared" si="47"/>
        <v>0</v>
      </c>
      <c r="AC245" s="163">
        <f t="shared" si="47"/>
        <v>0</v>
      </c>
      <c r="AD245" s="163">
        <f t="shared" si="47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49"/>
      <c r="G246" s="11"/>
      <c r="H246" s="11"/>
      <c r="I246" s="11"/>
      <c r="J246" s="149"/>
      <c r="K246" s="11"/>
      <c r="L246" s="11"/>
      <c r="M246" s="142"/>
      <c r="N246" s="11"/>
      <c r="O246" s="11"/>
      <c r="P246" s="11"/>
      <c r="Q246" s="11"/>
      <c r="R246" s="170" t="s">
        <v>220</v>
      </c>
      <c r="S246" s="11"/>
      <c r="T246" s="11"/>
      <c r="U246" s="11"/>
      <c r="V246" s="142"/>
      <c r="W246" s="149"/>
      <c r="X246" s="11"/>
      <c r="Y246" s="11"/>
      <c r="Z246" s="11"/>
      <c r="AA246" s="149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4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4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67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4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4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68" t="s">
        <v>222</v>
      </c>
      <c r="B248" s="63">
        <f>$B$101</f>
        <v>0</v>
      </c>
      <c r="C248" s="63">
        <f>$C$101</f>
        <v>0</v>
      </c>
      <c r="D248" s="63">
        <f>$D$101</f>
        <v>0</v>
      </c>
      <c r="E248" s="155">
        <f>$E$101</f>
        <v>0</v>
      </c>
      <c r="F248" s="63">
        <f>$F$101</f>
        <v>0</v>
      </c>
      <c r="G248" s="63">
        <f>$G$101</f>
        <v>0</v>
      </c>
      <c r="H248" s="63">
        <f>$H$101</f>
        <v>0</v>
      </c>
      <c r="I248" s="155">
        <f>$I$101</f>
        <v>0</v>
      </c>
      <c r="J248" s="63">
        <f>$J$101</f>
        <v>0</v>
      </c>
      <c r="K248" s="63">
        <f>$K$101</f>
        <v>0</v>
      </c>
      <c r="L248" s="63">
        <f>$L$101</f>
        <v>0</v>
      </c>
      <c r="M248" s="155">
        <f>$M$101</f>
        <v>0</v>
      </c>
      <c r="N248" s="63">
        <f>$N$101</f>
        <v>0</v>
      </c>
      <c r="O248" s="63">
        <f>$O$101</f>
        <v>0</v>
      </c>
      <c r="P248" s="63">
        <f>$P$101</f>
        <v>0</v>
      </c>
      <c r="Q248" s="63">
        <f>$Q$101</f>
        <v>0</v>
      </c>
      <c r="R248" s="168" t="s">
        <v>222</v>
      </c>
      <c r="S248" s="63">
        <f>$S$101</f>
        <v>0</v>
      </c>
      <c r="T248" s="63">
        <f>$T$101</f>
        <v>0</v>
      </c>
      <c r="U248" s="63">
        <f>$U$101</f>
        <v>0</v>
      </c>
      <c r="V248" s="155">
        <f>$V$101</f>
        <v>0</v>
      </c>
      <c r="W248" s="63">
        <f>$W$101</f>
        <v>0</v>
      </c>
      <c r="X248" s="63">
        <f>$X$101</f>
        <v>0</v>
      </c>
      <c r="Y248" s="63">
        <f>$Y$101</f>
        <v>0</v>
      </c>
      <c r="Z248" s="155">
        <f>$Z$101</f>
        <v>0</v>
      </c>
      <c r="AA248" s="63">
        <f>$AA$101</f>
        <v>0</v>
      </c>
      <c r="AB248" s="63">
        <f>$AB$101</f>
        <v>0</v>
      </c>
      <c r="AC248" s="63">
        <f>$AC$101</f>
        <v>0</v>
      </c>
      <c r="AD248" s="63">
        <f>$AD$101</f>
        <v>0</v>
      </c>
    </row>
    <row r="249" spans="1:30" s="158" customFormat="1" ht="22.5" customHeight="1">
      <c r="A249" s="169" t="s">
        <v>223</v>
      </c>
      <c r="B249" s="156">
        <f aca="true" t="shared" si="48" ref="B249:Q249">B118+B124+B129+B133+B141+B146+B152+B156+B162+B166+B172+B179+B186+B192+B199+B209+B214+B224+B230+B237+B245+B247+B248</f>
        <v>668884.8439999999</v>
      </c>
      <c r="C249" s="156">
        <f t="shared" si="48"/>
        <v>262247.154</v>
      </c>
      <c r="D249" s="123">
        <f t="shared" si="48"/>
        <v>127718.235</v>
      </c>
      <c r="E249" s="157">
        <f t="shared" si="48"/>
        <v>1058850.233</v>
      </c>
      <c r="F249" s="156">
        <f t="shared" si="48"/>
        <v>282873.81799999997</v>
      </c>
      <c r="G249" s="156">
        <f t="shared" si="48"/>
        <v>125176.009</v>
      </c>
      <c r="H249" s="123">
        <f t="shared" si="48"/>
        <v>83438.72</v>
      </c>
      <c r="I249" s="129">
        <f t="shared" si="48"/>
        <v>491488.547</v>
      </c>
      <c r="J249" s="156">
        <f t="shared" si="48"/>
        <v>30133.837000000003</v>
      </c>
      <c r="K249" s="156">
        <f t="shared" si="48"/>
        <v>15143.472</v>
      </c>
      <c r="L249" s="123">
        <f t="shared" si="48"/>
        <v>9039.812999999998</v>
      </c>
      <c r="M249" s="129">
        <f t="shared" si="48"/>
        <v>54317.121999999996</v>
      </c>
      <c r="N249" s="156">
        <f t="shared" si="48"/>
        <v>3718.4860000000003</v>
      </c>
      <c r="O249" s="156">
        <f t="shared" si="48"/>
        <v>710.5300000000001</v>
      </c>
      <c r="P249" s="123">
        <f t="shared" si="48"/>
        <v>869.45</v>
      </c>
      <c r="Q249" s="123">
        <f t="shared" si="48"/>
        <v>5298.465999999999</v>
      </c>
      <c r="R249" s="169" t="s">
        <v>223</v>
      </c>
      <c r="S249" s="156">
        <f aca="true" t="shared" si="49" ref="S249:AD249">S118+S124+S129+S133+S141+S146+S152+S156+S162+S166+S172+S179+S186+S192+S199+S209+S214+S224+S230+S237+S245+S247+S248</f>
        <v>90029.067</v>
      </c>
      <c r="T249" s="156">
        <f t="shared" si="49"/>
        <v>38909.93800000002</v>
      </c>
      <c r="U249" s="123">
        <f t="shared" si="49"/>
        <v>8283.159</v>
      </c>
      <c r="V249" s="157">
        <f t="shared" si="49"/>
        <v>137222.16400000005</v>
      </c>
      <c r="W249" s="156">
        <f t="shared" si="49"/>
        <v>83846.579</v>
      </c>
      <c r="X249" s="156">
        <f t="shared" si="49"/>
        <v>20373.71600000001</v>
      </c>
      <c r="Y249" s="123">
        <f t="shared" si="49"/>
        <v>2049.6440000000002</v>
      </c>
      <c r="Z249" s="129">
        <f t="shared" si="49"/>
        <v>106269.93900000001</v>
      </c>
      <c r="AA249" s="156">
        <f t="shared" si="49"/>
        <v>3733.4000000000005</v>
      </c>
      <c r="AB249" s="156">
        <f t="shared" si="49"/>
        <v>125.6</v>
      </c>
      <c r="AC249" s="123">
        <f t="shared" si="49"/>
        <v>4.6</v>
      </c>
      <c r="AD249" s="123">
        <f t="shared" si="49"/>
        <v>3863.6</v>
      </c>
    </row>
    <row r="250" spans="1:30" s="27" customFormat="1" ht="21.75" customHeight="1">
      <c r="A250" s="202" t="s">
        <v>224</v>
      </c>
      <c r="B250" s="202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202" t="s">
        <v>224</v>
      </c>
      <c r="S250" s="202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5:AD105"/>
    <mergeCell ref="A103:Q103"/>
    <mergeCell ref="R103:AD103"/>
    <mergeCell ref="A104:Q104"/>
    <mergeCell ref="R104:AD104"/>
    <mergeCell ref="A105:Q105"/>
  </mergeCells>
  <printOptions horizontalCentered="1" verticalCentered="1"/>
  <pageMargins left="0" right="0" top="0.4724409448818898" bottom="0.4330708661417323" header="0.5118110236220472" footer="0.5118110236220472"/>
  <pageSetup horizontalDpi="600" verticalDpi="600" orientation="portrait" paperSize="9" scale="70" r:id="rId1"/>
  <headerFooter alignWithMargins="0">
    <oddFooter>&amp;LMarché des Oléo-protéagineux
Unité de Structuration de données&amp;R&amp;D</oddFooter>
  </headerFooter>
  <rowBreaks count="1" manualBreakCount="1"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2011-05-27T14:28:29Z</cp:lastPrinted>
  <dcterms:created xsi:type="dcterms:W3CDTF">2007-07-19T09:29:29Z</dcterms:created>
  <dcterms:modified xsi:type="dcterms:W3CDTF">2012-04-23T11:19:33Z</dcterms:modified>
  <cp:category/>
  <cp:version/>
  <cp:contentType/>
  <cp:contentStatus/>
</cp:coreProperties>
</file>