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9495" activeTab="1"/>
  </bookViews>
  <sheets>
    <sheet name="collecte" sheetId="1" r:id="rId1"/>
    <sheet name="coop-negoce-autre" sheetId="2" r:id="rId2"/>
    <sheet name="stock" sheetId="3" r:id="rId3"/>
    <sheet name="st-coop-negoce-autre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Titles" localSheetId="0">'collecte'!$1:$7</definedName>
    <definedName name="_xlnm.Print_Titles" localSheetId="1">'coop-negoce-autre'!$102:$108</definedName>
    <definedName name="_xlnm.Print_Titles" localSheetId="3">'st-coop-negoce-autre'!$103:$108</definedName>
    <definedName name="_xlnm.Print_Titles" localSheetId="2">'stock'!$1:$7</definedName>
    <definedName name="_xlnm.Print_Area" localSheetId="0">'collecte'!$A$1:$AD$149</definedName>
    <definedName name="_xlnm.Print_Area" localSheetId="1">'coop-negoce-autre'!$A$102:$AD$250</definedName>
    <definedName name="_xlnm.Print_Area" localSheetId="3">'st-coop-negoce-autre'!$A$102:$AD$250</definedName>
    <definedName name="_xlnm.Print_Area" localSheetId="2">'stock'!$A$1:$AD$149</definedName>
  </definedNames>
  <calcPr fullCalcOnLoad="1"/>
</workbook>
</file>

<file path=xl/sharedStrings.xml><?xml version="1.0" encoding="utf-8"?>
<sst xmlns="http://schemas.openxmlformats.org/spreadsheetml/2006/main" count="1703" uniqueCount="268">
  <si>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</si>
  <si>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</si>
  <si>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</si>
  <si>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</si>
  <si>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</si>
  <si>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</si>
  <si>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</si>
  <si>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</si>
  <si>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</si>
  <si>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</si>
  <si>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</si>
  <si>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</si>
  <si>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</si>
  <si>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</si>
  <si>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</si>
  <si>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</si>
  <si>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</si>
  <si>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</si>
  <si>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</si>
  <si>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</si>
  <si>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</si>
  <si>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</si>
  <si>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</si>
  <si>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</si>
  <si>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</si>
  <si>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</si>
  <si>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</si>
  <si>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</si>
  <si>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</si>
  <si>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</si>
  <si>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</si>
  <si>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</si>
  <si>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</si>
  <si>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</si>
  <si>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</si>
  <si>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</si>
  <si>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</si>
  <si>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</si>
  <si>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</si>
  <si>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</si>
  <si>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</si>
  <si>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</si>
  <si>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</si>
  <si>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</si>
  <si>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</si>
  <si>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</si>
  <si>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</si>
  <si>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</si>
  <si>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</si>
  <si>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</si>
  <si>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</si>
  <si>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</si>
  <si>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</si>
  <si>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</si>
  <si>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</si>
  <si>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</si>
  <si>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</si>
  <si>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</si>
  <si>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</si>
  <si>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</si>
  <si>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</si>
  <si>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</si>
  <si>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</si>
  <si>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</si>
  <si>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</si>
  <si>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</si>
  <si>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</si>
  <si>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</si>
  <si>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</si>
  <si>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</si>
  <si>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</si>
  <si>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</si>
  <si>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</si>
  <si>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</si>
  <si>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</si>
  <si>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</si>
  <si>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</si>
  <si>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</si>
  <si>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</si>
  <si>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</si>
  <si>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</si>
  <si>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</si>
  <si>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</si>
  <si>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</si>
  <si>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</si>
  <si>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</si>
  <si>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</si>
  <si>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</si>
  <si>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</si>
  <si>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</si>
  <si>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</si>
  <si>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</si>
  <si>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</si>
  <si>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</si>
  <si>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</si>
  <si>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99</t>
  </si>
  <si>
    <t>colza</t>
  </si>
  <si>
    <t>tournesol</t>
  </si>
  <si>
    <t>soja</t>
  </si>
  <si>
    <t>lin oléagineux</t>
  </si>
  <si>
    <t>pois</t>
  </si>
  <si>
    <t>féverole</t>
  </si>
  <si>
    <t>lupin</t>
  </si>
  <si>
    <t>total</t>
  </si>
  <si>
    <t>dt semence</t>
  </si>
  <si>
    <t>12 ILE-DE-FRANCE</t>
  </si>
  <si>
    <t>75 ville-de-Paris</t>
  </si>
  <si>
    <t>77 seine et marne</t>
  </si>
  <si>
    <t>78 yvelines</t>
  </si>
  <si>
    <t>91 essonne</t>
  </si>
  <si>
    <t>92 hauts de seine</t>
  </si>
  <si>
    <t>93 seine st denis</t>
  </si>
  <si>
    <t>94 val de marne</t>
  </si>
  <si>
    <t>95 val d'oise</t>
  </si>
  <si>
    <t xml:space="preserve">08 CHAMPAGNE-ARDENNE </t>
  </si>
  <si>
    <t>08 ardennes</t>
  </si>
  <si>
    <t>10 aube</t>
  </si>
  <si>
    <t>51 marne</t>
  </si>
  <si>
    <t>52 haute marne</t>
  </si>
  <si>
    <t>19 PICARDIE</t>
  </si>
  <si>
    <t>02 aisne</t>
  </si>
  <si>
    <t>60 oise</t>
  </si>
  <si>
    <t>80 somme</t>
  </si>
  <si>
    <t>11 HAUTE-NORMANDIE</t>
  </si>
  <si>
    <t>27 eure</t>
  </si>
  <si>
    <t>76 seine maritime</t>
  </si>
  <si>
    <t>07 CENTRE</t>
  </si>
  <si>
    <t>18 cher</t>
  </si>
  <si>
    <t>28 eure et loir</t>
  </si>
  <si>
    <t>36 indre</t>
  </si>
  <si>
    <t>37 indre et loire</t>
  </si>
  <si>
    <t>41 loir et cher</t>
  </si>
  <si>
    <t>45 loiret</t>
  </si>
  <si>
    <t>04 BASSE-NORMANDIE</t>
  </si>
  <si>
    <t>14 calvados</t>
  </si>
  <si>
    <t>50 manche</t>
  </si>
  <si>
    <t>61 orne</t>
  </si>
  <si>
    <t>05 BOURGOGNE</t>
  </si>
  <si>
    <t>21 côte d'or</t>
  </si>
  <si>
    <t>58 nièvre</t>
  </si>
  <si>
    <t>71 saône et loire</t>
  </si>
  <si>
    <t>89 yonne</t>
  </si>
  <si>
    <t>17 NORD-PAS-DE-CALAIS</t>
  </si>
  <si>
    <t>59 nord</t>
  </si>
  <si>
    <t>62 pas de calais</t>
  </si>
  <si>
    <t>15 LORRAINE</t>
  </si>
  <si>
    <t>54 meurthe et moselle</t>
  </si>
  <si>
    <t>55 meuse</t>
  </si>
  <si>
    <t>57 moselle</t>
  </si>
  <si>
    <t>88 vosges</t>
  </si>
  <si>
    <t>01 ALSACE</t>
  </si>
  <si>
    <t>67 bas rhin</t>
  </si>
  <si>
    <t>68 haut rhin</t>
  </si>
  <si>
    <t>10 FRANCHE-COMTE</t>
  </si>
  <si>
    <t>25 doubs</t>
  </si>
  <si>
    <t>39 jura</t>
  </si>
  <si>
    <t>70 haute saône</t>
  </si>
  <si>
    <t>90 territoire de belfort</t>
  </si>
  <si>
    <t>18 PAYS DE LA LOIRE</t>
  </si>
  <si>
    <t>44 loire atlantique</t>
  </si>
  <si>
    <t>49 maine et loire</t>
  </si>
  <si>
    <t>53 mayenne</t>
  </si>
  <si>
    <t>72 sarthe</t>
  </si>
  <si>
    <t>85 vendée</t>
  </si>
  <si>
    <t>06 BRETAGNE</t>
  </si>
  <si>
    <t>22 côtes d'armor</t>
  </si>
  <si>
    <t>29 finistère</t>
  </si>
  <si>
    <t>35 ille et vilaine</t>
  </si>
  <si>
    <t>56 morbihan</t>
  </si>
  <si>
    <t>20 POITOU-CHARENTES</t>
  </si>
  <si>
    <t>16 charente</t>
  </si>
  <si>
    <t>17 charente maritime</t>
  </si>
  <si>
    <t>79 deux sèvres</t>
  </si>
  <si>
    <t>86 vienne</t>
  </si>
  <si>
    <t>02 AQUITAINE</t>
  </si>
  <si>
    <t>24 dordogne</t>
  </si>
  <si>
    <t>33 gironde</t>
  </si>
  <si>
    <t>40 landes</t>
  </si>
  <si>
    <t>47 lot et garonne</t>
  </si>
  <si>
    <t>64 pyrénées</t>
  </si>
  <si>
    <t>16 MIDI-PYRENEES</t>
  </si>
  <si>
    <t>09 ariège</t>
  </si>
  <si>
    <t>12 aveyron</t>
  </si>
  <si>
    <t>31 haute garonne</t>
  </si>
  <si>
    <t>32 gers</t>
  </si>
  <si>
    <t>46 lot</t>
  </si>
  <si>
    <t>65 hautes pyrénées</t>
  </si>
  <si>
    <t>81 tarn</t>
  </si>
  <si>
    <t>82 tarn et garonne</t>
  </si>
  <si>
    <t>14 LIMOUSIN</t>
  </si>
  <si>
    <t>19 corrèze</t>
  </si>
  <si>
    <t>23 creuse</t>
  </si>
  <si>
    <t>87 haute vienne</t>
  </si>
  <si>
    <t>22 RHÔNE-ALPES</t>
  </si>
  <si>
    <t>01 ain</t>
  </si>
  <si>
    <t>07 ardèche</t>
  </si>
  <si>
    <t>26 drôme</t>
  </si>
  <si>
    <t>38 isère</t>
  </si>
  <si>
    <t>42 loire</t>
  </si>
  <si>
    <t>69 rhône</t>
  </si>
  <si>
    <t>73 savoie</t>
  </si>
  <si>
    <t>74 haute savoie</t>
  </si>
  <si>
    <t>03 AUVERGNE</t>
  </si>
  <si>
    <t>03 allier</t>
  </si>
  <si>
    <t>15 cantal</t>
  </si>
  <si>
    <t>43 haute loire</t>
  </si>
  <si>
    <t>63 puy de dôme</t>
  </si>
  <si>
    <t>13 LANGUEDOC-ROUSSILLON</t>
  </si>
  <si>
    <t>11 aude</t>
  </si>
  <si>
    <t>30 gard</t>
  </si>
  <si>
    <t>34 hérault</t>
  </si>
  <si>
    <t>48 lozère</t>
  </si>
  <si>
    <t>66 pyrénées orientales</t>
  </si>
  <si>
    <t>21 PACA</t>
  </si>
  <si>
    <t>04 alpes de hte provence</t>
  </si>
  <si>
    <t>05 hautes alpes</t>
  </si>
  <si>
    <t>06 alpes maritimes</t>
  </si>
  <si>
    <t>13 bouches du rhône</t>
  </si>
  <si>
    <t>83 var</t>
  </si>
  <si>
    <t>84 vaucluse</t>
  </si>
  <si>
    <t>09  CORSE</t>
  </si>
  <si>
    <t>20 corse</t>
  </si>
  <si>
    <t>autres (1)</t>
  </si>
  <si>
    <t>TOTAL FRANCE</t>
  </si>
  <si>
    <t>unité : tonne</t>
  </si>
  <si>
    <t>(1) départements non précisés</t>
  </si>
  <si>
    <t>coopcolza</t>
  </si>
  <si>
    <t>négcolza</t>
  </si>
  <si>
    <t>autcolza</t>
  </si>
  <si>
    <t>cooptour</t>
  </si>
  <si>
    <t>négtourn</t>
  </si>
  <si>
    <t>auttour</t>
  </si>
  <si>
    <t>coopsoja</t>
  </si>
  <si>
    <t>négsoja</t>
  </si>
  <si>
    <t>autsoja</t>
  </si>
  <si>
    <t>cooplin</t>
  </si>
  <si>
    <t>néglin</t>
  </si>
  <si>
    <t>autlin</t>
  </si>
  <si>
    <t>lin</t>
  </si>
  <si>
    <t>cooppois</t>
  </si>
  <si>
    <t>négpois</t>
  </si>
  <si>
    <t>autpois</t>
  </si>
  <si>
    <t>coopfév</t>
  </si>
  <si>
    <t>négfév</t>
  </si>
  <si>
    <t>autrféb</t>
  </si>
  <si>
    <t>cooplupin</t>
  </si>
  <si>
    <t>néglupin</t>
  </si>
  <si>
    <t>autlupin</t>
  </si>
  <si>
    <t>Total</t>
  </si>
  <si>
    <t>féves</t>
  </si>
  <si>
    <t>coop</t>
  </si>
  <si>
    <t>négoce</t>
  </si>
  <si>
    <t>autres</t>
  </si>
  <si>
    <t xml:space="preserve">total </t>
  </si>
  <si>
    <t>12 ILE-DE-LRANCE</t>
  </si>
  <si>
    <t>98</t>
  </si>
  <si>
    <t>Collecte des protéagineux récoltes 2009 et 2010</t>
  </si>
  <si>
    <t>Stock des protéagineux récoltes 2009 et 2010</t>
  </si>
  <si>
    <t>Collecte des oléagineux récolte 2010</t>
  </si>
  <si>
    <t xml:space="preserve">Collecte des protéagineux récolte 2010 </t>
  </si>
  <si>
    <t>Stock des oléagineux récoltes 2010</t>
  </si>
  <si>
    <t>Stock des protéagineux récoltes 2010</t>
  </si>
  <si>
    <t>Les chiffres sont issus des collectes des campagnes  2010/11. L'étude est réalisée à partir du département d'exploitation du silo et les graines sont d'origine française.</t>
  </si>
  <si>
    <t>Stock des oléagineux récoltes 2009 et 2010</t>
  </si>
  <si>
    <t>Les chiffres sont issus des collectes des campagnes 2010/11 et 2011/12. L'étude est réalisée à partir du département d'exploitation du silo et les graines sont d'origine française.</t>
  </si>
  <si>
    <t>Collecte des oléagineux récoltes 2010 et 2011</t>
  </si>
  <si>
    <t>situation provisoire au 28 février</t>
  </si>
  <si>
    <r>
      <t xml:space="preserve">situation provisoire au 28 février  </t>
    </r>
    <r>
      <rPr>
        <i/>
        <sz val="14"/>
        <color indexed="8"/>
        <rFont val="Arial"/>
        <family val="2"/>
      </rPr>
      <t>(arrêtée à 23/03/2012)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</si>
</sst>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mmmm\-yy"/>
    <numFmt numFmtId="174" formatCode="mmm\-yyyy"/>
    <numFmt numFmtId="175" formatCode="mmmm\ yyyy"/>
  </numFmts>
  <fonts count="68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9"/>
      <name val="Arial"/>
      <family val="0"/>
    </font>
    <font>
      <sz val="10"/>
      <color indexed="8"/>
      <name val="Arial"/>
      <family val="0"/>
    </font>
    <font>
      <b/>
      <sz val="10"/>
      <color indexed="17"/>
      <name val="Arial"/>
      <family val="0"/>
    </font>
    <font>
      <sz val="9"/>
      <color indexed="8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name val="Arial"/>
      <family val="0"/>
    </font>
    <font>
      <b/>
      <sz val="9"/>
      <color indexed="17"/>
      <name val="Arial"/>
      <family val="0"/>
    </font>
    <font>
      <sz val="18"/>
      <name val="Arial Black"/>
      <family val="2"/>
    </font>
    <font>
      <i/>
      <sz val="15"/>
      <name val="Arial"/>
      <family val="2"/>
    </font>
    <font>
      <b/>
      <sz val="15"/>
      <name val="Times New Roman"/>
      <family val="1"/>
    </font>
    <font>
      <sz val="14"/>
      <color indexed="17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0"/>
    </font>
    <font>
      <b/>
      <sz val="9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9"/>
      <color indexed="12"/>
      <name val="Arial"/>
      <family val="0"/>
    </font>
    <font>
      <sz val="10"/>
      <color indexed="10"/>
      <name val="Arial"/>
      <family val="2"/>
    </font>
    <font>
      <sz val="22"/>
      <name val="Arial"/>
      <family val="0"/>
    </font>
    <font>
      <b/>
      <i/>
      <sz val="16"/>
      <name val="Times New Roman"/>
      <family val="1"/>
    </font>
    <font>
      <b/>
      <i/>
      <sz val="16"/>
      <color indexed="17"/>
      <name val="Times New Roman"/>
      <family val="1"/>
    </font>
    <font>
      <b/>
      <i/>
      <sz val="16"/>
      <color indexed="8"/>
      <name val="Times New Roman"/>
      <family val="1"/>
    </font>
    <font>
      <sz val="14"/>
      <color indexed="8"/>
      <name val="Arial Black"/>
      <family val="2"/>
    </font>
    <font>
      <sz val="10"/>
      <color indexed="8"/>
      <name val="Arial Black"/>
      <family val="2"/>
    </font>
    <font>
      <i/>
      <sz val="9"/>
      <color indexed="9"/>
      <name val="Arial"/>
      <family val="2"/>
    </font>
    <font>
      <sz val="11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0"/>
    </font>
    <font>
      <b/>
      <sz val="10"/>
      <color indexed="8"/>
      <name val="Arial"/>
      <family val="0"/>
    </font>
    <font>
      <sz val="15"/>
      <color indexed="8"/>
      <name val="Times New Roman"/>
      <family val="1"/>
    </font>
    <font>
      <sz val="15"/>
      <name val="Times New Roman"/>
      <family val="1"/>
    </font>
    <font>
      <sz val="8"/>
      <color indexed="10"/>
      <name val="Arial"/>
      <family val="2"/>
    </font>
    <font>
      <i/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4"/>
      <name val="Arial"/>
      <family val="2"/>
    </font>
    <font>
      <b/>
      <i/>
      <sz val="14"/>
      <color indexed="8"/>
      <name val="Arial"/>
      <family val="2"/>
    </font>
    <font>
      <sz val="8"/>
      <color indexed="8"/>
      <name val="Arial"/>
      <family val="2"/>
    </font>
    <font>
      <b/>
      <sz val="11"/>
      <color indexed="43"/>
      <name val="Arial"/>
      <family val="0"/>
    </font>
    <font>
      <sz val="14"/>
      <color indexed="43"/>
      <name val="Arial Black"/>
      <family val="2"/>
    </font>
    <font>
      <b/>
      <sz val="14"/>
      <color indexed="43"/>
      <name val="Arial Black"/>
      <family val="2"/>
    </font>
    <font>
      <sz val="9"/>
      <color indexed="43"/>
      <name val="Arial"/>
      <family val="0"/>
    </font>
    <font>
      <b/>
      <sz val="12"/>
      <color indexed="47"/>
      <name val="Arial"/>
      <family val="2"/>
    </font>
    <font>
      <sz val="9"/>
      <color indexed="47"/>
      <name val="Arial"/>
      <family val="2"/>
    </font>
    <font>
      <sz val="10"/>
      <color indexed="47"/>
      <name val="Arial"/>
      <family val="0"/>
    </font>
    <font>
      <sz val="8"/>
      <color indexed="47"/>
      <name val="Arial"/>
      <family val="2"/>
    </font>
    <font>
      <b/>
      <i/>
      <sz val="16"/>
      <color indexed="47"/>
      <name val="Times New Roman"/>
      <family val="1"/>
    </font>
    <font>
      <sz val="10"/>
      <color indexed="47"/>
      <name val="Arial Black"/>
      <family val="2"/>
    </font>
    <font>
      <b/>
      <sz val="10"/>
      <color indexed="47"/>
      <name val="Arial"/>
      <family val="0"/>
    </font>
    <font>
      <b/>
      <sz val="9"/>
      <color indexed="47"/>
      <name val="Arial"/>
      <family val="0"/>
    </font>
    <font>
      <i/>
      <sz val="16"/>
      <color indexed="8"/>
      <name val="Times New Roman"/>
      <family val="1"/>
    </font>
    <font>
      <b/>
      <sz val="12"/>
      <color indexed="8"/>
      <name val="Arial"/>
      <family val="2"/>
    </font>
    <font>
      <b/>
      <sz val="15"/>
      <color indexed="47"/>
      <name val="Times New Roman"/>
      <family val="1"/>
    </font>
    <font>
      <b/>
      <sz val="14"/>
      <color indexed="47"/>
      <name val="Arial Black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20"/>
      <color indexed="52"/>
      <name val="Arial Black"/>
      <family val="2"/>
    </font>
    <font>
      <b/>
      <sz val="10"/>
      <color indexed="52"/>
      <name val="Arial"/>
      <family val="2"/>
    </font>
    <font>
      <sz val="14"/>
      <color indexed="52"/>
      <name val="Arial Black"/>
      <family val="2"/>
    </font>
    <font>
      <b/>
      <sz val="14"/>
      <color indexed="52"/>
      <name val="Arial Black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52"/>
      </right>
      <top>
        <color indexed="63"/>
      </top>
      <bottom>
        <color indexed="63"/>
      </bottom>
    </border>
    <border>
      <left>
        <color indexed="63"/>
      </left>
      <right style="hair">
        <color indexed="52"/>
      </right>
      <top style="thin">
        <color indexed="52"/>
      </top>
      <bottom>
        <color indexed="63"/>
      </bottom>
    </border>
    <border>
      <left>
        <color indexed="63"/>
      </left>
      <right style="dotted">
        <color indexed="5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dotted">
        <color indexed="52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hair">
        <color indexed="52"/>
      </left>
      <right>
        <color indexed="63"/>
      </right>
      <top>
        <color indexed="63"/>
      </top>
      <bottom>
        <color indexed="63"/>
      </bottom>
    </border>
    <border>
      <left style="hair">
        <color indexed="52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hair">
        <color indexed="53"/>
      </right>
      <top>
        <color indexed="63"/>
      </top>
      <bottom>
        <color indexed="63"/>
      </bottom>
    </border>
    <border>
      <left>
        <color indexed="63"/>
      </left>
      <right style="dashed">
        <color indexed="5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hair">
        <color indexed="52"/>
      </right>
      <top style="thin">
        <color indexed="52"/>
      </top>
      <bottom style="thin">
        <color indexed="52"/>
      </bottom>
    </border>
    <border>
      <left style="hair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hair">
        <color indexed="52"/>
      </right>
      <top style="hair">
        <color indexed="52"/>
      </top>
      <bottom>
        <color indexed="63"/>
      </bottom>
    </border>
    <border>
      <left>
        <color indexed="63"/>
      </left>
      <right style="hair">
        <color indexed="52"/>
      </right>
      <top>
        <color indexed="63"/>
      </top>
      <bottom style="hair">
        <color indexed="52"/>
      </bottom>
    </border>
    <border>
      <left>
        <color indexed="63"/>
      </left>
      <right style="hair">
        <color indexed="52"/>
      </right>
      <top style="hair">
        <color indexed="52"/>
      </top>
      <bottom style="hair">
        <color indexed="52"/>
      </bottom>
    </border>
    <border>
      <left>
        <color indexed="63"/>
      </left>
      <right style="hair">
        <color indexed="52"/>
      </right>
      <top style="hair">
        <color indexed="47"/>
      </top>
      <bottom style="hair">
        <color indexed="47"/>
      </bottom>
    </border>
    <border>
      <left>
        <color indexed="63"/>
      </left>
      <right style="hair">
        <color indexed="52"/>
      </right>
      <top style="hair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hair">
        <color indexed="51"/>
      </top>
      <bottom style="hair">
        <color indexed="51"/>
      </bottom>
    </border>
    <border>
      <left>
        <color indexed="63"/>
      </left>
      <right style="dashed">
        <color indexed="52"/>
      </right>
      <top>
        <color indexed="63"/>
      </top>
      <bottom style="thin">
        <color indexed="52"/>
      </bottom>
    </border>
    <border>
      <left>
        <color indexed="63"/>
      </left>
      <right style="dotted">
        <color indexed="52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3" fontId="3" fillId="0" borderId="0" xfId="21" applyNumberFormat="1" applyFill="1" applyBorder="1">
      <alignment/>
      <protection/>
    </xf>
    <xf numFmtId="3" fontId="3" fillId="0" borderId="0" xfId="21" applyNumberFormat="1">
      <alignment/>
      <protection/>
    </xf>
    <xf numFmtId="3" fontId="6" fillId="0" borderId="0" xfId="21" applyNumberFormat="1" applyFont="1">
      <alignment/>
      <protection/>
    </xf>
    <xf numFmtId="3" fontId="7" fillId="0" borderId="0" xfId="21" applyNumberFormat="1" applyFont="1">
      <alignment/>
      <protection/>
    </xf>
    <xf numFmtId="3" fontId="10" fillId="0" borderId="0" xfId="21" applyNumberFormat="1" applyFont="1">
      <alignment/>
      <protection/>
    </xf>
    <xf numFmtId="3" fontId="12" fillId="0" borderId="0" xfId="21" applyNumberFormat="1" applyFont="1" applyBorder="1" applyAlignment="1">
      <alignment horizontal="left" vertical="center" wrapText="1"/>
      <protection/>
    </xf>
    <xf numFmtId="3" fontId="13" fillId="0" borderId="0" xfId="21" applyNumberFormat="1" applyFont="1" applyBorder="1" applyAlignment="1">
      <alignment horizontal="left" vertical="center"/>
      <protection/>
    </xf>
    <xf numFmtId="3" fontId="15" fillId="0" borderId="0" xfId="21" applyNumberFormat="1" applyFont="1" applyFill="1" applyBorder="1" applyAlignment="1">
      <alignment/>
      <protection/>
    </xf>
    <xf numFmtId="3" fontId="15" fillId="0" borderId="0" xfId="21" applyNumberFormat="1" applyFont="1" applyFill="1" applyBorder="1" applyAlignment="1">
      <alignment horizontal="centerContinuous"/>
      <protection/>
    </xf>
    <xf numFmtId="3" fontId="4" fillId="0" borderId="0" xfId="21" applyNumberFormat="1" applyFont="1" applyFill="1" applyBorder="1" applyAlignment="1">
      <alignment horizontal="right"/>
      <protection/>
    </xf>
    <xf numFmtId="3" fontId="6" fillId="0" borderId="0" xfId="21" applyNumberFormat="1" applyFont="1" applyFill="1" applyBorder="1" applyAlignment="1">
      <alignment horizontal="right"/>
      <protection/>
    </xf>
    <xf numFmtId="3" fontId="17" fillId="0" borderId="0" xfId="21" applyNumberFormat="1" applyFont="1">
      <alignment/>
      <protection/>
    </xf>
    <xf numFmtId="3" fontId="0" fillId="0" borderId="0" xfId="0" applyNumberFormat="1" applyAlignment="1">
      <alignment/>
    </xf>
    <xf numFmtId="3" fontId="3" fillId="0" borderId="0" xfId="21" applyNumberFormat="1" applyFont="1">
      <alignment/>
      <protection/>
    </xf>
    <xf numFmtId="3" fontId="3" fillId="0" borderId="0" xfId="21" applyNumberFormat="1" applyFont="1" applyAlignment="1">
      <alignment horizontal="right"/>
      <protection/>
    </xf>
    <xf numFmtId="3" fontId="22" fillId="0" borderId="0" xfId="0" applyNumberFormat="1" applyFont="1" applyAlignment="1">
      <alignment/>
    </xf>
    <xf numFmtId="9" fontId="8" fillId="0" borderId="0" xfId="21" applyNumberFormat="1" applyFont="1" applyAlignment="1">
      <alignment horizontal="right"/>
      <protection/>
    </xf>
    <xf numFmtId="1" fontId="8" fillId="0" borderId="0" xfId="21" applyNumberFormat="1" applyFont="1">
      <alignment/>
      <protection/>
    </xf>
    <xf numFmtId="9" fontId="18" fillId="0" borderId="0" xfId="21" applyNumberFormat="1" applyFont="1">
      <alignment/>
      <protection/>
    </xf>
    <xf numFmtId="3" fontId="24" fillId="0" borderId="0" xfId="21" applyNumberFormat="1" applyFont="1" applyAlignment="1">
      <alignment horizontal="center" vertical="center"/>
      <protection/>
    </xf>
    <xf numFmtId="3" fontId="25" fillId="0" borderId="0" xfId="21" applyNumberFormat="1" applyFont="1" applyAlignment="1">
      <alignment horizontal="center" vertical="center"/>
      <protection/>
    </xf>
    <xf numFmtId="3" fontId="26" fillId="0" borderId="0" xfId="21" applyNumberFormat="1" applyFont="1" applyAlignment="1">
      <alignment horizontal="center" vertical="center"/>
      <protection/>
    </xf>
    <xf numFmtId="3" fontId="15" fillId="0" borderId="0" xfId="21" applyNumberFormat="1" applyFont="1" applyFill="1" applyBorder="1" applyAlignment="1">
      <alignment horizontal="left"/>
      <protection/>
    </xf>
    <xf numFmtId="3" fontId="27" fillId="0" borderId="0" xfId="21" applyNumberFormat="1" applyFont="1" applyFill="1" applyBorder="1" applyAlignment="1">
      <alignment horizontal="centerContinuous"/>
      <protection/>
    </xf>
    <xf numFmtId="3" fontId="28" fillId="0" borderId="0" xfId="21" applyNumberFormat="1" applyFont="1" applyFill="1" applyBorder="1" applyAlignment="1">
      <alignment horizontal="centerContinuous"/>
      <protection/>
    </xf>
    <xf numFmtId="3" fontId="16" fillId="0" borderId="0" xfId="21" applyNumberFormat="1" applyFont="1" applyFill="1" applyBorder="1" applyAlignment="1">
      <alignment horizontal="right"/>
      <protection/>
    </xf>
    <xf numFmtId="1" fontId="3" fillId="0" borderId="0" xfId="21" applyNumberFormat="1" applyFill="1" applyBorder="1">
      <alignment/>
      <protection/>
    </xf>
    <xf numFmtId="1" fontId="3" fillId="0" borderId="0" xfId="21" applyNumberFormat="1">
      <alignment/>
      <protection/>
    </xf>
    <xf numFmtId="1" fontId="8" fillId="0" borderId="0" xfId="21" applyNumberFormat="1" applyFont="1" applyFill="1" applyBorder="1">
      <alignment/>
      <protection/>
    </xf>
    <xf numFmtId="1" fontId="3" fillId="0" borderId="1" xfId="21" applyNumberFormat="1" applyFill="1" applyBorder="1">
      <alignment/>
      <protection/>
    </xf>
    <xf numFmtId="1" fontId="6" fillId="0" borderId="0" xfId="21" applyNumberFormat="1" applyFont="1">
      <alignment/>
      <protection/>
    </xf>
    <xf numFmtId="1" fontId="10" fillId="0" borderId="0" xfId="21" applyNumberFormat="1" applyFont="1">
      <alignment/>
      <protection/>
    </xf>
    <xf numFmtId="1" fontId="6" fillId="0" borderId="0" xfId="21" applyNumberFormat="1" applyFont="1" applyFill="1">
      <alignment/>
      <protection/>
    </xf>
    <xf numFmtId="1" fontId="14" fillId="0" borderId="0" xfId="21" applyNumberFormat="1" applyFont="1" applyFill="1" applyBorder="1" applyAlignment="1">
      <alignment/>
      <protection/>
    </xf>
    <xf numFmtId="1" fontId="0" fillId="0" borderId="0" xfId="0" applyNumberFormat="1" applyBorder="1" applyAlignment="1">
      <alignment/>
    </xf>
    <xf numFmtId="1" fontId="6" fillId="0" borderId="0" xfId="21" applyNumberFormat="1" applyFont="1" applyFill="1" applyBorder="1" applyAlignment="1">
      <alignment/>
      <protection/>
    </xf>
    <xf numFmtId="1" fontId="4" fillId="0" borderId="0" xfId="21" applyNumberFormat="1" applyFont="1" applyFill="1" applyBorder="1" applyAlignment="1">
      <alignment horizontal="left"/>
      <protection/>
    </xf>
    <xf numFmtId="1" fontId="4" fillId="0" borderId="0" xfId="0" applyNumberFormat="1" applyFont="1" applyFill="1" applyBorder="1" applyAlignment="1">
      <alignment/>
    </xf>
    <xf numFmtId="1" fontId="4" fillId="0" borderId="0" xfId="21" applyNumberFormat="1" applyFont="1" applyFill="1" applyBorder="1">
      <alignment/>
      <protection/>
    </xf>
    <xf numFmtId="1" fontId="3" fillId="0" borderId="0" xfId="21" applyNumberFormat="1" applyFont="1" applyFill="1" applyBorder="1">
      <alignment/>
      <protection/>
    </xf>
    <xf numFmtId="1" fontId="18" fillId="0" borderId="0" xfId="21" applyNumberFormat="1" applyFont="1" applyFill="1" applyBorder="1">
      <alignment/>
      <protection/>
    </xf>
    <xf numFmtId="1" fontId="3" fillId="0" borderId="0" xfId="21" applyNumberFormat="1" applyBorder="1">
      <alignment/>
      <protection/>
    </xf>
    <xf numFmtId="1" fontId="19" fillId="0" borderId="0" xfId="0" applyNumberFormat="1" applyFont="1" applyBorder="1" applyAlignment="1">
      <alignment vertical="top"/>
    </xf>
    <xf numFmtId="1" fontId="20" fillId="0" borderId="0" xfId="0" applyNumberFormat="1" applyFont="1" applyBorder="1" applyAlignment="1">
      <alignment vertical="top"/>
    </xf>
    <xf numFmtId="1" fontId="5" fillId="0" borderId="0" xfId="0" applyNumberFormat="1" applyFont="1" applyBorder="1" applyAlignment="1">
      <alignment vertical="top"/>
    </xf>
    <xf numFmtId="1" fontId="4" fillId="0" borderId="0" xfId="0" applyNumberFormat="1" applyFont="1" applyBorder="1" applyAlignment="1">
      <alignment vertical="top"/>
    </xf>
    <xf numFmtId="1" fontId="10" fillId="0" borderId="0" xfId="21" applyNumberFormat="1" applyFont="1" applyBorder="1">
      <alignment/>
      <protection/>
    </xf>
    <xf numFmtId="1" fontId="6" fillId="0" borderId="0" xfId="21" applyNumberFormat="1" applyFont="1" applyFill="1" applyBorder="1">
      <alignment/>
      <protection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0" borderId="0" xfId="21" applyNumberFormat="1" applyFont="1" applyBorder="1">
      <alignment/>
      <protection/>
    </xf>
    <xf numFmtId="1" fontId="21" fillId="0" borderId="0" xfId="21" applyNumberFormat="1" applyFont="1">
      <alignment/>
      <protection/>
    </xf>
    <xf numFmtId="1" fontId="18" fillId="0" borderId="0" xfId="21" applyNumberFormat="1" applyFont="1">
      <alignment/>
      <protection/>
    </xf>
    <xf numFmtId="1" fontId="8" fillId="0" borderId="0" xfId="21" applyNumberFormat="1" applyFont="1" applyAlignment="1">
      <alignment horizontal="left"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" fontId="8" fillId="0" borderId="0" xfId="21" applyNumberFormat="1" applyFont="1">
      <alignment/>
      <protection/>
    </xf>
    <xf numFmtId="0" fontId="0" fillId="0" borderId="0" xfId="0" applyFill="1" applyBorder="1" applyAlignment="1">
      <alignment/>
    </xf>
    <xf numFmtId="9" fontId="8" fillId="0" borderId="0" xfId="21" applyNumberFormat="1" applyFont="1" applyFill="1" applyBorder="1">
      <alignment/>
      <protection/>
    </xf>
    <xf numFmtId="3" fontId="3" fillId="0" borderId="0" xfId="21" applyNumberFormat="1" applyFill="1" applyBorder="1" applyAlignment="1">
      <alignment/>
      <protection/>
    </xf>
    <xf numFmtId="3" fontId="23" fillId="0" borderId="0" xfId="21" applyNumberFormat="1" applyFont="1" applyFill="1" applyBorder="1" applyAlignment="1">
      <alignment vertical="center"/>
      <protection/>
    </xf>
    <xf numFmtId="3" fontId="29" fillId="0" borderId="0" xfId="21" applyNumberFormat="1" applyFont="1" applyFill="1" applyBorder="1">
      <alignment/>
      <protection/>
    </xf>
    <xf numFmtId="3" fontId="31" fillId="0" borderId="0" xfId="21" applyNumberFormat="1" applyFont="1" applyFill="1" applyBorder="1" applyAlignment="1">
      <alignment horizontal="center"/>
      <protection/>
    </xf>
    <xf numFmtId="0" fontId="0" fillId="0" borderId="0" xfId="0" applyNumberFormat="1" applyAlignment="1" quotePrefix="1">
      <alignment/>
    </xf>
    <xf numFmtId="3" fontId="16" fillId="0" borderId="0" xfId="21" applyNumberFormat="1" applyFont="1" applyFill="1" applyBorder="1" applyAlignment="1">
      <alignment horizontal="right"/>
      <protection/>
    </xf>
    <xf numFmtId="3" fontId="6" fillId="0" borderId="0" xfId="21" applyNumberFormat="1" applyFont="1" applyFill="1" applyBorder="1" applyAlignment="1">
      <alignment horizontal="right"/>
      <protection/>
    </xf>
    <xf numFmtId="3" fontId="30" fillId="0" borderId="0" xfId="21" applyNumberFormat="1" applyFont="1" applyFill="1" applyBorder="1" applyAlignment="1">
      <alignment horizontal="centerContinuous"/>
      <protection/>
    </xf>
    <xf numFmtId="1" fontId="6" fillId="0" borderId="0" xfId="21" applyNumberFormat="1" applyFont="1">
      <alignment/>
      <protection/>
    </xf>
    <xf numFmtId="3" fontId="34" fillId="0" borderId="0" xfId="21" applyNumberFormat="1" applyFont="1" applyBorder="1" applyAlignment="1">
      <alignment horizontal="left" vertical="center"/>
      <protection/>
    </xf>
    <xf numFmtId="1" fontId="6" fillId="0" borderId="0" xfId="21" applyNumberFormat="1" applyFont="1" applyBorder="1" applyAlignment="1">
      <alignment vertical="top"/>
      <protection/>
    </xf>
    <xf numFmtId="1" fontId="30" fillId="0" borderId="0" xfId="0" applyNumberFormat="1" applyFont="1" applyBorder="1" applyAlignment="1">
      <alignment vertical="top"/>
    </xf>
    <xf numFmtId="3" fontId="35" fillId="0" borderId="0" xfId="21" applyNumberFormat="1" applyFont="1" applyBorder="1" applyAlignment="1">
      <alignment horizontal="left" vertical="center"/>
      <protection/>
    </xf>
    <xf numFmtId="1" fontId="3" fillId="0" borderId="0" xfId="21" applyNumberFormat="1" applyFont="1" applyBorder="1">
      <alignment/>
      <protection/>
    </xf>
    <xf numFmtId="1" fontId="3" fillId="0" borderId="0" xfId="21" applyNumberFormat="1" applyFont="1">
      <alignment/>
      <protection/>
    </xf>
    <xf numFmtId="1" fontId="17" fillId="0" borderId="0" xfId="21" applyNumberFormat="1" applyFont="1" applyFill="1" applyBorder="1">
      <alignment/>
      <protection/>
    </xf>
    <xf numFmtId="1" fontId="21" fillId="0" borderId="0" xfId="21" applyNumberFormat="1" applyFont="1" applyBorder="1">
      <alignment/>
      <protection/>
    </xf>
    <xf numFmtId="1" fontId="8" fillId="0" borderId="0" xfId="21" applyNumberFormat="1" applyFont="1" applyBorder="1">
      <alignment/>
      <protection/>
    </xf>
    <xf numFmtId="0" fontId="9" fillId="0" borderId="0" xfId="0" applyFont="1" applyFill="1" applyBorder="1" applyAlignment="1">
      <alignment/>
    </xf>
    <xf numFmtId="3" fontId="36" fillId="0" borderId="0" xfId="0" applyNumberFormat="1" applyFont="1" applyAlignment="1">
      <alignment/>
    </xf>
    <xf numFmtId="3" fontId="7" fillId="0" borderId="0" xfId="21" applyNumberFormat="1" applyFont="1" applyBorder="1">
      <alignment/>
      <protection/>
    </xf>
    <xf numFmtId="3" fontId="0" fillId="0" borderId="0" xfId="0" applyNumberFormat="1" applyBorder="1" applyAlignment="1">
      <alignment/>
    </xf>
    <xf numFmtId="3" fontId="36" fillId="0" borderId="0" xfId="0" applyNumberFormat="1" applyFont="1" applyBorder="1" applyAlignment="1">
      <alignment/>
    </xf>
    <xf numFmtId="3" fontId="24" fillId="0" borderId="0" xfId="21" applyNumberFormat="1" applyFont="1" applyBorder="1" applyAlignment="1">
      <alignment horizontal="center" vertical="center"/>
      <protection/>
    </xf>
    <xf numFmtId="1" fontId="8" fillId="0" borderId="0" xfId="21" applyNumberFormat="1" applyFont="1" applyBorder="1">
      <alignment/>
      <protection/>
    </xf>
    <xf numFmtId="3" fontId="42" fillId="0" borderId="0" xfId="21" applyNumberFormat="1" applyFont="1" applyFill="1" applyBorder="1" applyAlignment="1">
      <alignment horizontal="left"/>
      <protection/>
    </xf>
    <xf numFmtId="3" fontId="43" fillId="0" borderId="0" xfId="21" applyNumberFormat="1" applyFont="1" applyFill="1" applyBorder="1" applyAlignment="1">
      <alignment horizontal="centerContinuous"/>
      <protection/>
    </xf>
    <xf numFmtId="3" fontId="44" fillId="0" borderId="0" xfId="21" applyNumberFormat="1" applyFont="1" applyFill="1" applyBorder="1" applyAlignment="1">
      <alignment horizontal="centerContinuous"/>
      <protection/>
    </xf>
    <xf numFmtId="3" fontId="43" fillId="0" borderId="0" xfId="21" applyNumberFormat="1" applyFont="1" applyFill="1" applyBorder="1" applyAlignment="1">
      <alignment horizontal="left"/>
      <protection/>
    </xf>
    <xf numFmtId="1" fontId="45" fillId="0" borderId="0" xfId="21" applyNumberFormat="1" applyFont="1" applyFill="1" applyBorder="1" applyAlignment="1">
      <alignment horizontal="left"/>
      <protection/>
    </xf>
    <xf numFmtId="3" fontId="46" fillId="0" borderId="0" xfId="21" applyNumberFormat="1" applyFont="1" applyFill="1" applyBorder="1" applyAlignment="1">
      <alignment horizontal="centerContinuous"/>
      <protection/>
    </xf>
    <xf numFmtId="3" fontId="4" fillId="0" borderId="0" xfId="21" applyNumberFormat="1" applyFont="1" applyFill="1" applyBorder="1" applyAlignment="1">
      <alignment horizontal="left"/>
      <protection/>
    </xf>
    <xf numFmtId="0" fontId="48" fillId="0" borderId="0" xfId="0" applyNumberFormat="1" applyFont="1" applyAlignment="1" quotePrefix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1" fontId="47" fillId="0" borderId="0" xfId="21" applyNumberFormat="1" applyFont="1">
      <alignment/>
      <protection/>
    </xf>
    <xf numFmtId="3" fontId="50" fillId="0" borderId="0" xfId="21" applyNumberFormat="1" applyFont="1" applyAlignment="1">
      <alignment horizontal="center" vertical="center"/>
      <protection/>
    </xf>
    <xf numFmtId="3" fontId="51" fillId="0" borderId="0" xfId="21" applyNumberFormat="1" applyFont="1" applyFill="1" applyBorder="1" applyAlignment="1">
      <alignment horizontal="centerContinuous"/>
      <protection/>
    </xf>
    <xf numFmtId="1" fontId="53" fillId="0" borderId="0" xfId="21" applyNumberFormat="1" applyFont="1">
      <alignment/>
      <protection/>
    </xf>
    <xf numFmtId="3" fontId="53" fillId="0" borderId="0" xfId="21" applyNumberFormat="1" applyFont="1">
      <alignment/>
      <protection/>
    </xf>
    <xf numFmtId="1" fontId="53" fillId="0" borderId="0" xfId="21" applyNumberFormat="1" applyFont="1" applyBorder="1" applyAlignment="1">
      <alignment vertical="top"/>
      <protection/>
    </xf>
    <xf numFmtId="1" fontId="53" fillId="0" borderId="0" xfId="21" applyNumberFormat="1" applyFont="1" applyBorder="1">
      <alignment/>
      <protection/>
    </xf>
    <xf numFmtId="1" fontId="52" fillId="0" borderId="0" xfId="0" applyNumberFormat="1" applyFont="1" applyBorder="1" applyAlignment="1">
      <alignment/>
    </xf>
    <xf numFmtId="0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3" fontId="54" fillId="0" borderId="0" xfId="21" applyNumberFormat="1" applyFont="1" applyAlignment="1">
      <alignment horizontal="center" vertical="center"/>
      <protection/>
    </xf>
    <xf numFmtId="3" fontId="6" fillId="0" borderId="0" xfId="21" applyNumberFormat="1" applyFont="1" applyBorder="1">
      <alignment/>
      <protection/>
    </xf>
    <xf numFmtId="3" fontId="4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3" fontId="54" fillId="0" borderId="0" xfId="21" applyNumberFormat="1" applyFont="1" applyBorder="1" applyAlignment="1">
      <alignment horizontal="center" vertical="center"/>
      <protection/>
    </xf>
    <xf numFmtId="1" fontId="6" fillId="0" borderId="0" xfId="21" applyNumberFormat="1" applyFont="1" applyBorder="1">
      <alignment/>
      <protection/>
    </xf>
    <xf numFmtId="3" fontId="4" fillId="0" borderId="0" xfId="0" applyNumberFormat="1" applyFont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Border="1" applyAlignment="1">
      <alignment/>
    </xf>
    <xf numFmtId="1" fontId="53" fillId="0" borderId="0" xfId="21" applyNumberFormat="1" applyFont="1" applyBorder="1">
      <alignment/>
      <protection/>
    </xf>
    <xf numFmtId="3" fontId="55" fillId="0" borderId="0" xfId="21" applyNumberFormat="1" applyFont="1" applyFill="1" applyBorder="1" applyAlignment="1">
      <alignment horizontal="centerContinuous"/>
      <protection/>
    </xf>
    <xf numFmtId="3" fontId="56" fillId="0" borderId="0" xfId="21" applyNumberFormat="1" applyFont="1" applyFill="1" applyBorder="1" applyAlignment="1">
      <alignment horizontal="left" vertical="center"/>
      <protection/>
    </xf>
    <xf numFmtId="3" fontId="57" fillId="0" borderId="0" xfId="21" applyNumberFormat="1" applyFont="1" applyFill="1" applyBorder="1" applyAlignment="1">
      <alignment horizontal="centerContinuous"/>
      <protection/>
    </xf>
    <xf numFmtId="1" fontId="52" fillId="0" borderId="0" xfId="0" applyNumberFormat="1" applyFont="1" applyFill="1" applyBorder="1" applyAlignment="1">
      <alignment vertical="top"/>
    </xf>
    <xf numFmtId="1" fontId="53" fillId="0" borderId="0" xfId="21" applyNumberFormat="1" applyFont="1" applyFill="1">
      <alignment/>
      <protection/>
    </xf>
    <xf numFmtId="1" fontId="53" fillId="0" borderId="0" xfId="21" applyNumberFormat="1" applyFont="1" applyFill="1">
      <alignment/>
      <protection/>
    </xf>
    <xf numFmtId="3" fontId="56" fillId="0" borderId="0" xfId="21" applyNumberFormat="1" applyFont="1" applyBorder="1" applyAlignment="1">
      <alignment horizontal="left" vertical="center"/>
      <protection/>
    </xf>
    <xf numFmtId="1" fontId="53" fillId="0" borderId="0" xfId="21" applyNumberFormat="1" applyFont="1">
      <alignment/>
      <protection/>
    </xf>
    <xf numFmtId="3" fontId="16" fillId="2" borderId="0" xfId="21" applyNumberFormat="1" applyFont="1" applyFill="1" applyBorder="1" applyAlignment="1">
      <alignment horizontal="right"/>
      <protection/>
    </xf>
    <xf numFmtId="3" fontId="0" fillId="0" borderId="2" xfId="21" applyNumberFormat="1" applyFont="1" applyFill="1" applyBorder="1" applyAlignment="1">
      <alignment horizontal="left"/>
      <protection/>
    </xf>
    <xf numFmtId="3" fontId="62" fillId="0" borderId="3" xfId="21" applyNumberFormat="1" applyFont="1" applyFill="1" applyBorder="1" applyAlignment="1">
      <alignment horizontal="left"/>
      <protection/>
    </xf>
    <xf numFmtId="3" fontId="62" fillId="0" borderId="2" xfId="21" applyNumberFormat="1" applyFont="1" applyFill="1" applyBorder="1" applyAlignment="1">
      <alignment horizontal="left"/>
      <protection/>
    </xf>
    <xf numFmtId="3" fontId="63" fillId="0" borderId="0" xfId="21" applyNumberFormat="1" applyFont="1" applyFill="1" applyBorder="1" applyAlignment="1">
      <alignment horizontal="centerContinuous"/>
      <protection/>
    </xf>
    <xf numFmtId="3" fontId="64" fillId="0" borderId="0" xfId="21" applyNumberFormat="1" applyFont="1" applyFill="1" applyBorder="1" applyAlignment="1">
      <alignment horizontal="centerContinuous"/>
      <protection/>
    </xf>
    <xf numFmtId="3" fontId="16" fillId="2" borderId="4" xfId="21" applyNumberFormat="1" applyFont="1" applyFill="1" applyBorder="1" applyAlignment="1">
      <alignment horizontal="right"/>
      <protection/>
    </xf>
    <xf numFmtId="1" fontId="8" fillId="0" borderId="0" xfId="21" applyNumberFormat="1" applyFont="1" applyBorder="1" applyAlignment="1">
      <alignment horizontal="left"/>
      <protection/>
    </xf>
    <xf numFmtId="1" fontId="53" fillId="0" borderId="0" xfId="21" applyNumberFormat="1" applyFont="1" applyFill="1" applyBorder="1">
      <alignment/>
      <protection/>
    </xf>
    <xf numFmtId="3" fontId="58" fillId="2" borderId="5" xfId="21" applyNumberFormat="1" applyFont="1" applyFill="1" applyBorder="1" applyAlignment="1">
      <alignment horizontal="center"/>
      <protection/>
    </xf>
    <xf numFmtId="3" fontId="58" fillId="2" borderId="0" xfId="21" applyNumberFormat="1" applyFont="1" applyFill="1" applyBorder="1" applyAlignment="1">
      <alignment horizontal="center"/>
      <protection/>
    </xf>
    <xf numFmtId="3" fontId="59" fillId="2" borderId="5" xfId="21" applyNumberFormat="1" applyFont="1" applyFill="1" applyBorder="1" applyAlignment="1">
      <alignment horizontal="center"/>
      <protection/>
    </xf>
    <xf numFmtId="3" fontId="59" fillId="2" borderId="6" xfId="21" applyNumberFormat="1" applyFont="1" applyFill="1" applyBorder="1" applyAlignment="1">
      <alignment horizontal="center"/>
      <protection/>
    </xf>
    <xf numFmtId="174" fontId="60" fillId="2" borderId="7" xfId="0" applyNumberFormat="1" applyFont="1" applyFill="1" applyBorder="1" applyAlignment="1">
      <alignment horizontal="center" vertical="center"/>
    </xf>
    <xf numFmtId="174" fontId="60" fillId="2" borderId="4" xfId="0" applyNumberFormat="1" applyFont="1" applyFill="1" applyBorder="1" applyAlignment="1">
      <alignment horizontal="center" vertical="center"/>
    </xf>
    <xf numFmtId="174" fontId="60" fillId="2" borderId="0" xfId="0" applyNumberFormat="1" applyFont="1" applyFill="1" applyBorder="1" applyAlignment="1">
      <alignment horizontal="center" vertical="center"/>
    </xf>
    <xf numFmtId="174" fontId="60" fillId="2" borderId="5" xfId="0" applyNumberFormat="1" applyFont="1" applyFill="1" applyBorder="1" applyAlignment="1">
      <alignment horizontal="center" vertical="center"/>
    </xf>
    <xf numFmtId="3" fontId="4" fillId="0" borderId="2" xfId="21" applyNumberFormat="1" applyFont="1" applyFill="1" applyBorder="1" applyAlignment="1">
      <alignment horizontal="right"/>
      <protection/>
    </xf>
    <xf numFmtId="1" fontId="6" fillId="0" borderId="2" xfId="21" applyNumberFormat="1" applyFont="1" applyBorder="1">
      <alignment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16" fillId="0" borderId="2" xfId="21" applyNumberFormat="1" applyFont="1" applyFill="1" applyBorder="1" applyAlignment="1">
      <alignment horizontal="right"/>
      <protection/>
    </xf>
    <xf numFmtId="1" fontId="3" fillId="0" borderId="2" xfId="21" applyNumberFormat="1" applyBorder="1">
      <alignment/>
      <protection/>
    </xf>
    <xf numFmtId="3" fontId="16" fillId="0" borderId="2" xfId="21" applyNumberFormat="1" applyFont="1" applyFill="1" applyBorder="1" applyAlignment="1">
      <alignment horizontal="right"/>
      <protection/>
    </xf>
    <xf numFmtId="3" fontId="4" fillId="0" borderId="8" xfId="21" applyNumberFormat="1" applyFont="1" applyFill="1" applyBorder="1" applyAlignment="1">
      <alignment horizontal="right"/>
      <protection/>
    </xf>
    <xf numFmtId="1" fontId="6" fillId="0" borderId="8" xfId="21" applyNumberFormat="1" applyFont="1" applyBorder="1">
      <alignment/>
      <protection/>
    </xf>
    <xf numFmtId="3" fontId="6" fillId="0" borderId="8" xfId="21" applyNumberFormat="1" applyFont="1" applyFill="1" applyBorder="1" applyAlignment="1">
      <alignment horizontal="right"/>
      <protection/>
    </xf>
    <xf numFmtId="3" fontId="6" fillId="0" borderId="8" xfId="21" applyNumberFormat="1" applyFont="1" applyFill="1" applyBorder="1" applyAlignment="1">
      <alignment horizontal="right"/>
      <protection/>
    </xf>
    <xf numFmtId="3" fontId="16" fillId="0" borderId="8" xfId="21" applyNumberFormat="1" applyFont="1" applyFill="1" applyBorder="1" applyAlignment="1">
      <alignment horizontal="right"/>
      <protection/>
    </xf>
    <xf numFmtId="1" fontId="3" fillId="0" borderId="8" xfId="21" applyNumberFormat="1" applyBorder="1">
      <alignment/>
      <protection/>
    </xf>
    <xf numFmtId="3" fontId="4" fillId="0" borderId="9" xfId="21" applyNumberFormat="1" applyFont="1" applyFill="1" applyBorder="1" applyAlignment="1">
      <alignment horizontal="right"/>
      <protection/>
    </xf>
    <xf numFmtId="3" fontId="6" fillId="0" borderId="10" xfId="21" applyNumberFormat="1" applyFont="1" applyFill="1" applyBorder="1" applyAlignment="1">
      <alignment horizontal="right"/>
      <protection/>
    </xf>
    <xf numFmtId="3" fontId="16" fillId="0" borderId="10" xfId="21" applyNumberFormat="1" applyFont="1" applyFill="1" applyBorder="1" applyAlignment="1">
      <alignment horizontal="right"/>
      <protection/>
    </xf>
    <xf numFmtId="3" fontId="33" fillId="2" borderId="0" xfId="21" applyNumberFormat="1" applyFont="1" applyFill="1" applyBorder="1" applyAlignment="1">
      <alignment horizontal="right"/>
      <protection/>
    </xf>
    <xf numFmtId="3" fontId="16" fillId="2" borderId="11" xfId="21" applyNumberFormat="1" applyFont="1" applyFill="1" applyBorder="1" applyAlignment="1">
      <alignment horizontal="right"/>
      <protection/>
    </xf>
    <xf numFmtId="1" fontId="16" fillId="0" borderId="0" xfId="21" applyNumberFormat="1" applyFont="1" applyFill="1" applyBorder="1">
      <alignment/>
      <protection/>
    </xf>
    <xf numFmtId="3" fontId="16" fillId="3" borderId="12" xfId="21" applyNumberFormat="1" applyFont="1" applyFill="1" applyBorder="1" applyAlignment="1">
      <alignment horizontal="right"/>
      <protection/>
    </xf>
    <xf numFmtId="3" fontId="16" fillId="3" borderId="13" xfId="21" applyNumberFormat="1" applyFont="1" applyFill="1" applyBorder="1" applyAlignment="1">
      <alignment horizontal="right"/>
      <protection/>
    </xf>
    <xf numFmtId="3" fontId="16" fillId="3" borderId="14" xfId="21" applyNumberFormat="1" applyFont="1" applyFill="1" applyBorder="1" applyAlignment="1">
      <alignment horizontal="right"/>
      <protection/>
    </xf>
    <xf numFmtId="3" fontId="62" fillId="3" borderId="13" xfId="21" applyNumberFormat="1" applyFont="1" applyFill="1" applyBorder="1" applyAlignment="1">
      <alignment horizontal="right"/>
      <protection/>
    </xf>
    <xf numFmtId="3" fontId="16" fillId="0" borderId="12" xfId="21" applyNumberFormat="1" applyFont="1" applyFill="1" applyBorder="1" applyAlignment="1">
      <alignment horizontal="right"/>
      <protection/>
    </xf>
    <xf numFmtId="3" fontId="10" fillId="0" borderId="0" xfId="21" applyNumberFormat="1" applyFont="1" applyBorder="1">
      <alignment/>
      <protection/>
    </xf>
    <xf numFmtId="3" fontId="22" fillId="0" borderId="0" xfId="0" applyNumberFormat="1" applyFont="1" applyBorder="1" applyAlignment="1">
      <alignment/>
    </xf>
    <xf numFmtId="3" fontId="25" fillId="0" borderId="0" xfId="21" applyNumberFormat="1" applyFont="1" applyBorder="1" applyAlignment="1">
      <alignment horizontal="center" vertical="center"/>
      <protection/>
    </xf>
    <xf numFmtId="3" fontId="0" fillId="0" borderId="15" xfId="21" applyNumberFormat="1" applyFont="1" applyFill="1" applyBorder="1" applyAlignment="1">
      <alignment horizontal="left"/>
      <protection/>
    </xf>
    <xf numFmtId="3" fontId="33" fillId="0" borderId="15" xfId="21" applyNumberFormat="1" applyFont="1" applyFill="1" applyBorder="1" applyAlignment="1">
      <alignment horizontal="left"/>
      <protection/>
    </xf>
    <xf numFmtId="3" fontId="33" fillId="4" borderId="16" xfId="21" applyNumberFormat="1" applyFont="1" applyFill="1" applyBorder="1" applyAlignment="1">
      <alignment horizontal="left"/>
      <protection/>
    </xf>
    <xf numFmtId="3" fontId="52" fillId="0" borderId="15" xfId="21" applyNumberFormat="1" applyFont="1" applyFill="1" applyBorder="1" applyAlignment="1">
      <alignment horizontal="left"/>
      <protection/>
    </xf>
    <xf numFmtId="3" fontId="52" fillId="0" borderId="17" xfId="21" applyNumberFormat="1" applyFont="1" applyFill="1" applyBorder="1" applyAlignment="1">
      <alignment horizontal="left"/>
      <protection/>
    </xf>
    <xf numFmtId="3" fontId="0" fillId="0" borderId="18" xfId="21" applyNumberFormat="1" applyFont="1" applyFill="1" applyBorder="1" applyAlignment="1">
      <alignment horizontal="left"/>
      <protection/>
    </xf>
    <xf numFmtId="3" fontId="52" fillId="0" borderId="2" xfId="21" applyNumberFormat="1" applyFont="1" applyFill="1" applyBorder="1" applyAlignment="1">
      <alignment horizontal="left"/>
      <protection/>
    </xf>
    <xf numFmtId="3" fontId="9" fillId="0" borderId="2" xfId="21" applyNumberFormat="1" applyFont="1" applyFill="1" applyBorder="1" applyAlignment="1">
      <alignment horizontal="right"/>
      <protection/>
    </xf>
    <xf numFmtId="3" fontId="52" fillId="0" borderId="19" xfId="21" applyNumberFormat="1" applyFont="1" applyFill="1" applyBorder="1" applyAlignment="1">
      <alignment horizontal="right"/>
      <protection/>
    </xf>
    <xf numFmtId="3" fontId="52" fillId="0" borderId="20" xfId="21" applyNumberFormat="1" applyFont="1" applyFill="1" applyBorder="1" applyAlignment="1">
      <alignment horizontal="right"/>
      <protection/>
    </xf>
    <xf numFmtId="3" fontId="52" fillId="0" borderId="21" xfId="21" applyNumberFormat="1" applyFont="1" applyFill="1" applyBorder="1" applyAlignment="1">
      <alignment horizontal="right"/>
      <protection/>
    </xf>
    <xf numFmtId="3" fontId="52" fillId="0" borderId="20" xfId="21" applyNumberFormat="1" applyFont="1" applyFill="1" applyBorder="1" applyAlignment="1">
      <alignment horizontal="right"/>
      <protection/>
    </xf>
    <xf numFmtId="3" fontId="52" fillId="0" borderId="22" xfId="21" applyNumberFormat="1" applyFont="1" applyFill="1" applyBorder="1" applyAlignment="1">
      <alignment horizontal="right"/>
      <protection/>
    </xf>
    <xf numFmtId="174" fontId="65" fillId="2" borderId="7" xfId="0" applyNumberFormat="1" applyFont="1" applyFill="1" applyBorder="1" applyAlignment="1">
      <alignment horizontal="center" vertical="center"/>
    </xf>
    <xf numFmtId="174" fontId="65" fillId="2" borderId="0" xfId="0" applyNumberFormat="1" applyFont="1" applyFill="1" applyBorder="1" applyAlignment="1">
      <alignment horizontal="center" vertical="center"/>
    </xf>
    <xf numFmtId="174" fontId="66" fillId="2" borderId="7" xfId="0" applyNumberFormat="1" applyFont="1" applyFill="1" applyBorder="1" applyAlignment="1">
      <alignment horizontal="center" vertical="center"/>
    </xf>
    <xf numFmtId="174" fontId="67" fillId="2" borderId="7" xfId="0" applyNumberFormat="1" applyFont="1" applyFill="1" applyBorder="1" applyAlignment="1">
      <alignment horizontal="center" vertical="center"/>
    </xf>
    <xf numFmtId="174" fontId="67" fillId="2" borderId="23" xfId="0" applyNumberFormat="1" applyFont="1" applyFill="1" applyBorder="1" applyAlignment="1">
      <alignment horizontal="center" vertical="center"/>
    </xf>
    <xf numFmtId="174" fontId="67" fillId="2" borderId="24" xfId="0" applyNumberFormat="1" applyFont="1" applyFill="1" applyBorder="1" applyAlignment="1">
      <alignment horizontal="center" vertical="center"/>
    </xf>
    <xf numFmtId="174" fontId="66" fillId="2" borderId="0" xfId="0" applyNumberFormat="1" applyFont="1" applyFill="1" applyBorder="1" applyAlignment="1">
      <alignment horizontal="center" vertical="center"/>
    </xf>
    <xf numFmtId="174" fontId="67" fillId="2" borderId="4" xfId="0" applyNumberFormat="1" applyFont="1" applyFill="1" applyBorder="1" applyAlignment="1">
      <alignment horizontal="center" vertical="center"/>
    </xf>
    <xf numFmtId="174" fontId="67" fillId="2" borderId="0" xfId="0" applyNumberFormat="1" applyFont="1" applyFill="1" applyBorder="1" applyAlignment="1">
      <alignment horizontal="center" vertical="center"/>
    </xf>
    <xf numFmtId="174" fontId="67" fillId="2" borderId="5" xfId="0" applyNumberFormat="1" applyFont="1" applyFill="1" applyBorder="1" applyAlignment="1">
      <alignment horizontal="center" vertical="center"/>
    </xf>
    <xf numFmtId="3" fontId="33" fillId="2" borderId="11" xfId="21" applyNumberFormat="1" applyFont="1" applyFill="1" applyBorder="1" applyAlignment="1">
      <alignment horizontal="right"/>
      <protection/>
    </xf>
    <xf numFmtId="174" fontId="33" fillId="0" borderId="0" xfId="0" applyNumberFormat="1" applyFont="1" applyBorder="1" applyAlignment="1">
      <alignment horizontal="center"/>
    </xf>
    <xf numFmtId="1" fontId="61" fillId="0" borderId="0" xfId="21" applyNumberFormat="1" applyFont="1" applyFill="1" applyBorder="1" applyAlignment="1">
      <alignment horizontal="center" vertical="center"/>
      <protection/>
    </xf>
    <xf numFmtId="1" fontId="61" fillId="0" borderId="0" xfId="21" applyNumberFormat="1" applyFont="1" applyBorder="1" applyAlignment="1">
      <alignment horizontal="center" vertical="center"/>
      <protection/>
    </xf>
    <xf numFmtId="3" fontId="12" fillId="0" borderId="25" xfId="21" applyNumberFormat="1" applyFont="1" applyBorder="1" applyAlignment="1">
      <alignment horizontal="left" vertical="center" wrapText="1"/>
      <protection/>
    </xf>
    <xf numFmtId="3" fontId="13" fillId="0" borderId="25" xfId="21" applyNumberFormat="1" applyFont="1" applyBorder="1" applyAlignment="1">
      <alignment horizontal="left" vertical="center"/>
      <protection/>
    </xf>
    <xf numFmtId="0" fontId="38" fillId="0" borderId="26" xfId="0" applyFont="1" applyBorder="1" applyAlignment="1">
      <alignment horizontal="center" vertical="top"/>
    </xf>
    <xf numFmtId="3" fontId="63" fillId="0" borderId="0" xfId="21" applyNumberFormat="1" applyFont="1" applyFill="1" applyBorder="1" applyAlignment="1">
      <alignment horizontal="center"/>
      <protection/>
    </xf>
    <xf numFmtId="3" fontId="11" fillId="0" borderId="0" xfId="21" applyNumberFormat="1" applyFont="1" applyAlignment="1">
      <alignment horizontal="center"/>
      <protection/>
    </xf>
    <xf numFmtId="3" fontId="39" fillId="0" borderId="7" xfId="21" applyNumberFormat="1" applyFont="1" applyBorder="1" applyAlignment="1">
      <alignment horizontal="center" vertical="center" wrapText="1"/>
      <protection/>
    </xf>
    <xf numFmtId="3" fontId="12" fillId="0" borderId="12" xfId="21" applyNumberFormat="1" applyFont="1" applyBorder="1" applyAlignment="1">
      <alignment horizontal="left" vertical="center" wrapText="1"/>
      <protection/>
    </xf>
    <xf numFmtId="0" fontId="61" fillId="0" borderId="0" xfId="0" applyFont="1" applyBorder="1" applyAlignment="1">
      <alignment horizontal="center"/>
    </xf>
    <xf numFmtId="0" fontId="40" fillId="0" borderId="7" xfId="0" applyFont="1" applyBorder="1" applyAlignment="1">
      <alignment horizontal="center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LDE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7AD00"/>
      <rgbColor rgb="0099CCFF"/>
      <rgbColor rgb="00FF99CC"/>
      <rgbColor rgb="00CC99FF"/>
      <rgbColor rgb="00FABA00"/>
      <rgbColor rgb="003366FF"/>
      <rgbColor rgb="0033CCCC"/>
      <rgbColor rgb="0099CC00"/>
      <rgbColor rgb="00FFCC00"/>
      <rgbColor rgb="00FABA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coopneg04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coopneg04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colde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d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lde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d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38"/>
  <sheetViews>
    <sheetView showGridLines="0" zoomScale="85" zoomScaleNormal="85" workbookViewId="0" topLeftCell="A1">
      <selection activeCell="B8" sqref="B8"/>
    </sheetView>
  </sheetViews>
  <sheetFormatPr defaultColWidth="11.421875" defaultRowHeight="12.75"/>
  <cols>
    <col min="1" max="1" width="21.140625" style="28" customWidth="1"/>
    <col min="2" max="2" width="9.28125" style="31" customWidth="1"/>
    <col min="3" max="3" width="9.57421875" style="123" customWidth="1"/>
    <col min="4" max="4" width="8.421875" style="31" customWidth="1"/>
    <col min="5" max="5" width="9.57421875" style="31" customWidth="1"/>
    <col min="6" max="6" width="9.140625" style="75" customWidth="1"/>
    <col min="7" max="7" width="10.00390625" style="100" bestFit="1" customWidth="1"/>
    <col min="8" max="8" width="8.57421875" style="31" bestFit="1" customWidth="1"/>
    <col min="9" max="9" width="10.00390625" style="32" bestFit="1" customWidth="1"/>
    <col min="10" max="10" width="8.57421875" style="33" bestFit="1" customWidth="1"/>
    <col min="11" max="11" width="10.00390625" style="100" bestFit="1" customWidth="1"/>
    <col min="12" max="12" width="8.57421875" style="31" bestFit="1" customWidth="1"/>
    <col min="13" max="13" width="10.00390625" style="32" bestFit="1" customWidth="1"/>
    <col min="14" max="14" width="8.57421875" style="42" bestFit="1" customWidth="1"/>
    <col min="15" max="15" width="10.00390625" style="103" bestFit="1" customWidth="1"/>
    <col min="16" max="16" width="8.57421875" style="42" bestFit="1" customWidth="1"/>
    <col min="17" max="17" width="10.00390625" style="47" bestFit="1" customWidth="1"/>
    <col min="18" max="18" width="28.28125" style="28" customWidth="1"/>
    <col min="19" max="19" width="10.7109375" style="31" customWidth="1"/>
    <col min="20" max="20" width="10.7109375" style="32" customWidth="1"/>
    <col min="21" max="21" width="9.421875" style="31" bestFit="1" customWidth="1"/>
    <col min="22" max="22" width="10.00390625" style="32" bestFit="1" customWidth="1"/>
    <col min="23" max="23" width="10.7109375" style="31" customWidth="1"/>
    <col min="24" max="24" width="10.7109375" style="32" customWidth="1"/>
    <col min="25" max="25" width="10.7109375" style="31" customWidth="1"/>
    <col min="26" max="26" width="9.8515625" style="32" customWidth="1"/>
    <col min="27" max="27" width="9.421875" style="31" bestFit="1" customWidth="1"/>
    <col min="28" max="28" width="10.00390625" style="32" bestFit="1" customWidth="1"/>
    <col min="29" max="29" width="9.421875" style="31" bestFit="1" customWidth="1"/>
    <col min="30" max="30" width="10.00390625" style="32" bestFit="1" customWidth="1"/>
    <col min="31" max="33" width="11.7109375" style="27" bestFit="1" customWidth="1"/>
    <col min="34" max="35" width="11.57421875" style="27" bestFit="1" customWidth="1"/>
    <col min="36" max="38" width="11.7109375" style="27" bestFit="1" customWidth="1"/>
    <col min="39" max="39" width="11.57421875" style="27" bestFit="1" customWidth="1"/>
    <col min="40" max="16384" width="11.421875" style="27" customWidth="1"/>
  </cols>
  <sheetData>
    <row r="1" spans="1:83" ht="31.5">
      <c r="A1" s="196" t="s">
        <v>265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7" t="s">
        <v>256</v>
      </c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s="79" customFormat="1" ht="20.25">
      <c r="A2" s="200" t="s">
        <v>266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 t="str">
        <f>$A$2</f>
        <v>situation provisoire au 28 février</v>
      </c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55"/>
      <c r="AF2" s="56"/>
      <c r="AG2" s="55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</row>
    <row r="3" spans="1:33" s="34" customFormat="1" ht="19.5">
      <c r="A3" s="198" t="s">
        <v>264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8" t="str">
        <f>$A$3</f>
        <v>Les chiffres sont issus des collectes des campagnes 2010/11 et 2011/12. L'étude est réalisée à partir du département d'exploitation du silo et les graines sont d'origine française.</v>
      </c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35"/>
      <c r="AF3" s="35"/>
      <c r="AG3" s="35"/>
    </row>
    <row r="4" spans="1:33" s="34" customFormat="1" ht="19.5">
      <c r="A4" s="6"/>
      <c r="B4" s="7"/>
      <c r="C4" s="120"/>
      <c r="D4" s="70"/>
      <c r="E4" s="70"/>
      <c r="F4" s="73"/>
      <c r="G4" s="125"/>
      <c r="H4" s="70"/>
      <c r="I4" s="7"/>
      <c r="J4" s="7"/>
      <c r="K4" s="125"/>
      <c r="L4" s="7"/>
      <c r="M4" s="7"/>
      <c r="N4" s="7"/>
      <c r="O4" s="125"/>
      <c r="P4" s="7"/>
      <c r="Q4" s="7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35"/>
      <c r="AF4" s="35"/>
      <c r="AG4" s="35"/>
    </row>
    <row r="5" spans="1:30" s="90" customFormat="1" ht="22.5">
      <c r="A5" s="86"/>
      <c r="B5" s="131" t="s">
        <v>96</v>
      </c>
      <c r="C5" s="121"/>
      <c r="D5" s="87"/>
      <c r="E5" s="87"/>
      <c r="F5" s="131" t="s">
        <v>97</v>
      </c>
      <c r="G5" s="132"/>
      <c r="H5" s="87"/>
      <c r="I5" s="88"/>
      <c r="J5" s="201" t="s">
        <v>98</v>
      </c>
      <c r="K5" s="201"/>
      <c r="L5" s="201"/>
      <c r="M5" s="201"/>
      <c r="N5" s="131" t="s">
        <v>99</v>
      </c>
      <c r="O5" s="121"/>
      <c r="P5" s="87"/>
      <c r="Q5" s="87"/>
      <c r="R5" s="89"/>
      <c r="S5" s="131" t="s">
        <v>100</v>
      </c>
      <c r="T5" s="88"/>
      <c r="U5" s="87"/>
      <c r="V5" s="87"/>
      <c r="W5" s="131" t="s">
        <v>101</v>
      </c>
      <c r="X5" s="132"/>
      <c r="Y5" s="87"/>
      <c r="Z5" s="87"/>
      <c r="AA5" s="131" t="s">
        <v>102</v>
      </c>
      <c r="AB5" s="88"/>
      <c r="AC5" s="87"/>
      <c r="AD5" s="87"/>
    </row>
    <row r="6" spans="1:30" s="36" customFormat="1" ht="15.75">
      <c r="A6" s="8"/>
      <c r="B6" s="119" t="s">
        <v>103</v>
      </c>
      <c r="C6" s="91"/>
      <c r="D6" s="68" t="s">
        <v>104</v>
      </c>
      <c r="E6" s="68"/>
      <c r="F6" s="119" t="s">
        <v>103</v>
      </c>
      <c r="G6" s="91"/>
      <c r="H6" s="68" t="s">
        <v>104</v>
      </c>
      <c r="I6" s="9"/>
      <c r="J6" s="119" t="s">
        <v>103</v>
      </c>
      <c r="K6" s="91"/>
      <c r="L6" s="68" t="s">
        <v>104</v>
      </c>
      <c r="M6" s="9"/>
      <c r="N6" s="119" t="s">
        <v>103</v>
      </c>
      <c r="O6" s="91"/>
      <c r="P6" s="68" t="s">
        <v>104</v>
      </c>
      <c r="Q6" s="9"/>
      <c r="R6" s="8"/>
      <c r="S6" s="119" t="s">
        <v>103</v>
      </c>
      <c r="T6" s="91"/>
      <c r="U6" s="68" t="s">
        <v>104</v>
      </c>
      <c r="V6" s="9"/>
      <c r="W6" s="119" t="s">
        <v>103</v>
      </c>
      <c r="X6" s="91"/>
      <c r="Y6" s="68" t="s">
        <v>104</v>
      </c>
      <c r="Z6" s="9"/>
      <c r="AA6" s="119" t="s">
        <v>103</v>
      </c>
      <c r="AB6" s="91"/>
      <c r="AC6" s="68" t="s">
        <v>104</v>
      </c>
      <c r="AD6" s="9"/>
    </row>
    <row r="7" spans="1:46" s="39" customFormat="1" ht="12.75">
      <c r="A7" s="92"/>
      <c r="B7" s="186">
        <f>C7</f>
        <v>40996.69972164352</v>
      </c>
      <c r="C7" s="187">
        <f ca="1">NOW()</f>
        <v>40996.69972164352</v>
      </c>
      <c r="D7" s="186">
        <f aca="true" t="shared" si="0" ref="D7:Q7">B7</f>
        <v>40996.69972164352</v>
      </c>
      <c r="E7" s="188">
        <f t="shared" si="0"/>
        <v>40996.69972164352</v>
      </c>
      <c r="F7" s="186">
        <f t="shared" si="0"/>
        <v>40996.69972164352</v>
      </c>
      <c r="G7" s="188">
        <f t="shared" si="0"/>
        <v>40996.69972164352</v>
      </c>
      <c r="H7" s="186">
        <f t="shared" si="0"/>
        <v>40996.69972164352</v>
      </c>
      <c r="I7" s="188">
        <f t="shared" si="0"/>
        <v>40996.69972164352</v>
      </c>
      <c r="J7" s="186">
        <f t="shared" si="0"/>
        <v>40996.69972164352</v>
      </c>
      <c r="K7" s="188">
        <f t="shared" si="0"/>
        <v>40996.69972164352</v>
      </c>
      <c r="L7" s="186">
        <f t="shared" si="0"/>
        <v>40996.69972164352</v>
      </c>
      <c r="M7" s="188">
        <f t="shared" si="0"/>
        <v>40996.69972164352</v>
      </c>
      <c r="N7" s="186">
        <f t="shared" si="0"/>
        <v>40996.69972164352</v>
      </c>
      <c r="O7" s="188">
        <f t="shared" si="0"/>
        <v>40996.69972164352</v>
      </c>
      <c r="P7" s="186">
        <f t="shared" si="0"/>
        <v>40996.69972164352</v>
      </c>
      <c r="Q7" s="188">
        <f t="shared" si="0"/>
        <v>40996.69972164352</v>
      </c>
      <c r="R7" s="92"/>
      <c r="S7" s="184">
        <f>B7</f>
        <v>40996.69972164352</v>
      </c>
      <c r="T7" s="140">
        <f>C7</f>
        <v>40996.69972164352</v>
      </c>
      <c r="U7" s="185">
        <f>D7</f>
        <v>40996.69972164352</v>
      </c>
      <c r="V7" s="141">
        <f>E7</f>
        <v>40996.69972164352</v>
      </c>
      <c r="W7" s="185">
        <f>B7</f>
        <v>40996.69972164352</v>
      </c>
      <c r="X7" s="142">
        <f>C7</f>
        <v>40996.69972164352</v>
      </c>
      <c r="Y7" s="185">
        <f>D7</f>
        <v>40996.69972164352</v>
      </c>
      <c r="Z7" s="141">
        <f>E7</f>
        <v>40996.69972164352</v>
      </c>
      <c r="AA7" s="185">
        <f>B7</f>
        <v>40996.69972164352</v>
      </c>
      <c r="AB7" s="142">
        <f>C7</f>
        <v>40996.69972164352</v>
      </c>
      <c r="AC7" s="185">
        <f>D7</f>
        <v>40996.69972164352</v>
      </c>
      <c r="AD7" s="143">
        <f>E7</f>
        <v>40996.69972164352</v>
      </c>
      <c r="AE7" s="38"/>
      <c r="AF7" s="38"/>
      <c r="AG7" s="38"/>
      <c r="AH7" s="37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</row>
    <row r="8" spans="1:37" ht="12.75">
      <c r="A8" s="129" t="s">
        <v>254</v>
      </c>
      <c r="B8" s="10"/>
      <c r="C8" s="10"/>
      <c r="D8" s="10"/>
      <c r="E8" s="144"/>
      <c r="F8" s="157"/>
      <c r="G8" s="10"/>
      <c r="H8" s="10"/>
      <c r="I8" s="144"/>
      <c r="J8" s="151"/>
      <c r="K8" s="10"/>
      <c r="L8" s="10"/>
      <c r="M8" s="144"/>
      <c r="N8" s="10"/>
      <c r="O8" s="10"/>
      <c r="P8" s="10"/>
      <c r="Q8" s="10"/>
      <c r="R8" s="129" t="s">
        <v>105</v>
      </c>
      <c r="S8" s="10"/>
      <c r="T8" s="10"/>
      <c r="U8" s="10"/>
      <c r="V8" s="144"/>
      <c r="W8" s="10"/>
      <c r="X8" s="10"/>
      <c r="Y8" s="10"/>
      <c r="Z8" s="144"/>
      <c r="AA8" s="10"/>
      <c r="AB8" s="10"/>
      <c r="AC8" s="10"/>
      <c r="AD8" s="10"/>
      <c r="AJ8" s="40"/>
      <c r="AK8" s="40"/>
    </row>
    <row r="9" spans="1:37" ht="12.75">
      <c r="A9" s="128" t="s">
        <v>106</v>
      </c>
      <c r="B9" s="51">
        <v>186.7</v>
      </c>
      <c r="C9" s="51">
        <v>1566.7</v>
      </c>
      <c r="D9" s="51">
        <v>0</v>
      </c>
      <c r="E9" s="145">
        <v>0</v>
      </c>
      <c r="F9" s="152">
        <v>0</v>
      </c>
      <c r="G9" s="51">
        <v>0</v>
      </c>
      <c r="H9" s="51">
        <v>0</v>
      </c>
      <c r="I9" s="51">
        <v>0</v>
      </c>
      <c r="J9" s="152">
        <v>0</v>
      </c>
      <c r="K9" s="51">
        <v>0</v>
      </c>
      <c r="L9" s="51">
        <v>0</v>
      </c>
      <c r="M9" s="145">
        <v>0</v>
      </c>
      <c r="N9" s="51">
        <v>0</v>
      </c>
      <c r="O9" s="51">
        <v>0</v>
      </c>
      <c r="P9" s="51">
        <v>0</v>
      </c>
      <c r="Q9" s="51">
        <v>0</v>
      </c>
      <c r="R9" s="128" t="s">
        <v>106</v>
      </c>
      <c r="S9" s="51">
        <v>0</v>
      </c>
      <c r="T9" s="51">
        <v>0</v>
      </c>
      <c r="U9" s="51">
        <v>0</v>
      </c>
      <c r="V9" s="145">
        <v>0</v>
      </c>
      <c r="W9" s="51">
        <v>0</v>
      </c>
      <c r="X9" s="51">
        <v>0</v>
      </c>
      <c r="Y9" s="51">
        <v>0</v>
      </c>
      <c r="Z9" s="145">
        <v>0</v>
      </c>
      <c r="AA9" s="51">
        <v>0</v>
      </c>
      <c r="AB9" s="51">
        <v>0</v>
      </c>
      <c r="AC9" s="51">
        <v>0</v>
      </c>
      <c r="AD9" s="51">
        <v>0</v>
      </c>
      <c r="AJ9" s="40"/>
      <c r="AK9" s="40"/>
    </row>
    <row r="10" spans="1:30" ht="12.75">
      <c r="A10" s="128" t="s">
        <v>107</v>
      </c>
      <c r="B10" s="11">
        <v>129625.4</v>
      </c>
      <c r="C10" s="11">
        <v>136087.91</v>
      </c>
      <c r="D10" s="11">
        <v>6.4</v>
      </c>
      <c r="E10" s="146">
        <v>0</v>
      </c>
      <c r="F10" s="153">
        <v>7072.1</v>
      </c>
      <c r="G10" s="11">
        <v>7358.18</v>
      </c>
      <c r="H10" s="11">
        <v>0</v>
      </c>
      <c r="I10" s="11">
        <v>0</v>
      </c>
      <c r="J10" s="153">
        <v>0</v>
      </c>
      <c r="K10" s="11">
        <v>0</v>
      </c>
      <c r="L10" s="11">
        <v>0</v>
      </c>
      <c r="M10" s="146">
        <v>0</v>
      </c>
      <c r="N10" s="11">
        <v>409.4</v>
      </c>
      <c r="O10" s="11">
        <v>271.9</v>
      </c>
      <c r="P10" s="11">
        <v>79.4</v>
      </c>
      <c r="Q10" s="11">
        <v>75.6</v>
      </c>
      <c r="R10" s="128" t="s">
        <v>107</v>
      </c>
      <c r="S10" s="11">
        <v>34032.7</v>
      </c>
      <c r="T10" s="11">
        <v>21192.39</v>
      </c>
      <c r="U10" s="11">
        <v>2259.5</v>
      </c>
      <c r="V10" s="146">
        <v>1941.8</v>
      </c>
      <c r="W10" s="11">
        <v>57759.8</v>
      </c>
      <c r="X10" s="11">
        <v>53229.31</v>
      </c>
      <c r="Y10" s="11">
        <v>351.2</v>
      </c>
      <c r="Z10" s="146">
        <v>1234.1</v>
      </c>
      <c r="AA10" s="11">
        <v>0</v>
      </c>
      <c r="AB10" s="11">
        <v>0</v>
      </c>
      <c r="AC10" s="11">
        <v>0</v>
      </c>
      <c r="AD10" s="11">
        <v>0</v>
      </c>
    </row>
    <row r="11" spans="1:30" ht="12.75">
      <c r="A11" s="128" t="s">
        <v>108</v>
      </c>
      <c r="B11" s="11">
        <v>32216.9</v>
      </c>
      <c r="C11" s="11">
        <v>41103.66</v>
      </c>
      <c r="D11" s="11">
        <v>0</v>
      </c>
      <c r="E11" s="146">
        <v>0</v>
      </c>
      <c r="F11" s="153">
        <v>994.5</v>
      </c>
      <c r="G11" s="11">
        <v>683.1</v>
      </c>
      <c r="H11" s="11">
        <v>0</v>
      </c>
      <c r="I11" s="11">
        <v>0</v>
      </c>
      <c r="J11" s="153">
        <v>0</v>
      </c>
      <c r="K11" s="11">
        <v>0</v>
      </c>
      <c r="L11" s="11">
        <v>0</v>
      </c>
      <c r="M11" s="146">
        <v>0</v>
      </c>
      <c r="N11" s="11">
        <v>0.6</v>
      </c>
      <c r="O11" s="11">
        <v>16.21</v>
      </c>
      <c r="P11" s="11">
        <v>0</v>
      </c>
      <c r="Q11" s="11">
        <v>0</v>
      </c>
      <c r="R11" s="128" t="s">
        <v>108</v>
      </c>
      <c r="S11" s="11">
        <v>6810.6</v>
      </c>
      <c r="T11" s="11">
        <v>3999.6</v>
      </c>
      <c r="U11" s="11">
        <v>0</v>
      </c>
      <c r="V11" s="146">
        <v>0</v>
      </c>
      <c r="W11" s="11">
        <v>5569.6</v>
      </c>
      <c r="X11" s="11">
        <v>3470.53</v>
      </c>
      <c r="Y11" s="11">
        <v>0</v>
      </c>
      <c r="Z11" s="146">
        <v>0</v>
      </c>
      <c r="AA11" s="11">
        <v>0</v>
      </c>
      <c r="AB11" s="11">
        <v>0</v>
      </c>
      <c r="AC11" s="11">
        <v>0</v>
      </c>
      <c r="AD11" s="11">
        <v>0</v>
      </c>
    </row>
    <row r="12" spans="1:30" ht="12.75">
      <c r="A12" s="128" t="s">
        <v>109</v>
      </c>
      <c r="B12" s="11">
        <v>43992.3</v>
      </c>
      <c r="C12" s="11">
        <v>45603.42</v>
      </c>
      <c r="D12" s="11">
        <v>0</v>
      </c>
      <c r="E12" s="146">
        <v>0</v>
      </c>
      <c r="F12" s="153">
        <v>1890.8</v>
      </c>
      <c r="G12" s="11">
        <v>1528.63</v>
      </c>
      <c r="H12" s="11">
        <v>0</v>
      </c>
      <c r="I12" s="11">
        <v>0</v>
      </c>
      <c r="J12" s="153">
        <v>0</v>
      </c>
      <c r="K12" s="11">
        <v>0</v>
      </c>
      <c r="L12" s="11">
        <v>0</v>
      </c>
      <c r="M12" s="146">
        <v>0</v>
      </c>
      <c r="N12" s="11">
        <v>89.6</v>
      </c>
      <c r="O12" s="11">
        <v>46.69</v>
      </c>
      <c r="P12" s="11">
        <v>0</v>
      </c>
      <c r="Q12" s="11">
        <v>0</v>
      </c>
      <c r="R12" s="128" t="s">
        <v>109</v>
      </c>
      <c r="S12" s="11">
        <v>18262.5</v>
      </c>
      <c r="T12" s="11">
        <v>9702.88</v>
      </c>
      <c r="U12" s="11">
        <v>896</v>
      </c>
      <c r="V12" s="146">
        <v>0</v>
      </c>
      <c r="W12" s="11">
        <v>1280</v>
      </c>
      <c r="X12" s="11">
        <v>468.06</v>
      </c>
      <c r="Y12" s="11">
        <v>113.8</v>
      </c>
      <c r="Z12" s="146">
        <v>0</v>
      </c>
      <c r="AA12" s="11">
        <v>0</v>
      </c>
      <c r="AB12" s="11">
        <v>0</v>
      </c>
      <c r="AC12" s="11">
        <v>0</v>
      </c>
      <c r="AD12" s="11">
        <v>0</v>
      </c>
    </row>
    <row r="13" spans="1:30" ht="12.75">
      <c r="A13" s="128" t="s">
        <v>110</v>
      </c>
      <c r="B13" s="11">
        <v>0</v>
      </c>
      <c r="C13" s="11">
        <v>0</v>
      </c>
      <c r="D13" s="11">
        <v>0</v>
      </c>
      <c r="E13" s="146">
        <v>0</v>
      </c>
      <c r="F13" s="153">
        <v>0</v>
      </c>
      <c r="G13" s="11">
        <v>0</v>
      </c>
      <c r="H13" s="11">
        <v>0</v>
      </c>
      <c r="I13" s="11">
        <v>0</v>
      </c>
      <c r="J13" s="153">
        <v>0</v>
      </c>
      <c r="K13" s="11">
        <v>0</v>
      </c>
      <c r="L13" s="11">
        <v>0</v>
      </c>
      <c r="M13" s="146">
        <v>0</v>
      </c>
      <c r="N13" s="11">
        <v>0</v>
      </c>
      <c r="O13" s="11">
        <v>0</v>
      </c>
      <c r="P13" s="11">
        <v>0</v>
      </c>
      <c r="Q13" s="11">
        <v>0</v>
      </c>
      <c r="R13" s="128" t="s">
        <v>110</v>
      </c>
      <c r="S13" s="11">
        <v>0</v>
      </c>
      <c r="T13" s="11">
        <v>0</v>
      </c>
      <c r="U13" s="11">
        <v>0</v>
      </c>
      <c r="V13" s="146">
        <v>0</v>
      </c>
      <c r="W13" s="11">
        <v>0</v>
      </c>
      <c r="X13" s="11">
        <v>0</v>
      </c>
      <c r="Y13" s="11">
        <v>0</v>
      </c>
      <c r="Z13" s="146">
        <v>0</v>
      </c>
      <c r="AA13" s="11">
        <v>0</v>
      </c>
      <c r="AB13" s="11">
        <v>0</v>
      </c>
      <c r="AC13" s="11">
        <v>0</v>
      </c>
      <c r="AD13" s="11">
        <v>0</v>
      </c>
    </row>
    <row r="14" spans="1:30" ht="12.75">
      <c r="A14" s="128" t="s">
        <v>111</v>
      </c>
      <c r="B14" s="11">
        <v>0</v>
      </c>
      <c r="C14" s="11">
        <v>81.9</v>
      </c>
      <c r="D14" s="11">
        <v>0</v>
      </c>
      <c r="E14" s="146">
        <v>0</v>
      </c>
      <c r="F14" s="153">
        <v>0</v>
      </c>
      <c r="G14" s="11">
        <v>0</v>
      </c>
      <c r="H14" s="11">
        <v>0</v>
      </c>
      <c r="I14" s="11">
        <v>0</v>
      </c>
      <c r="J14" s="153">
        <v>0</v>
      </c>
      <c r="K14" s="11">
        <v>0</v>
      </c>
      <c r="L14" s="11">
        <v>0</v>
      </c>
      <c r="M14" s="146">
        <v>0</v>
      </c>
      <c r="N14" s="11">
        <v>0</v>
      </c>
      <c r="O14" s="11">
        <v>0</v>
      </c>
      <c r="P14" s="11">
        <v>0</v>
      </c>
      <c r="Q14" s="11">
        <v>0</v>
      </c>
      <c r="R14" s="128" t="s">
        <v>111</v>
      </c>
      <c r="S14" s="11">
        <v>0</v>
      </c>
      <c r="T14" s="11">
        <v>0</v>
      </c>
      <c r="U14" s="11">
        <v>0</v>
      </c>
      <c r="V14" s="146">
        <v>0</v>
      </c>
      <c r="W14" s="11">
        <v>0</v>
      </c>
      <c r="X14" s="11">
        <v>0</v>
      </c>
      <c r="Y14" s="11">
        <v>0</v>
      </c>
      <c r="Z14" s="146">
        <v>0</v>
      </c>
      <c r="AA14" s="11">
        <v>0</v>
      </c>
      <c r="AB14" s="11">
        <v>0</v>
      </c>
      <c r="AC14" s="11">
        <v>0</v>
      </c>
      <c r="AD14" s="11">
        <v>0</v>
      </c>
    </row>
    <row r="15" spans="1:30" ht="12.75">
      <c r="A15" s="128" t="s">
        <v>112</v>
      </c>
      <c r="B15" s="11">
        <v>0</v>
      </c>
      <c r="C15" s="11">
        <v>0</v>
      </c>
      <c r="D15" s="11">
        <v>0</v>
      </c>
      <c r="E15" s="146">
        <v>0</v>
      </c>
      <c r="F15" s="153">
        <v>0</v>
      </c>
      <c r="G15" s="11">
        <v>0</v>
      </c>
      <c r="H15" s="11">
        <v>0</v>
      </c>
      <c r="I15" s="11">
        <v>0</v>
      </c>
      <c r="J15" s="153">
        <v>0</v>
      </c>
      <c r="K15" s="11">
        <v>0</v>
      </c>
      <c r="L15" s="11">
        <v>0</v>
      </c>
      <c r="M15" s="146">
        <v>0</v>
      </c>
      <c r="N15" s="11">
        <v>0</v>
      </c>
      <c r="O15" s="11">
        <v>0</v>
      </c>
      <c r="P15" s="11">
        <v>0</v>
      </c>
      <c r="Q15" s="11">
        <v>0</v>
      </c>
      <c r="R15" s="128" t="s">
        <v>112</v>
      </c>
      <c r="S15" s="11">
        <v>0</v>
      </c>
      <c r="T15" s="11">
        <v>0</v>
      </c>
      <c r="U15" s="11">
        <v>0</v>
      </c>
      <c r="V15" s="146">
        <v>0</v>
      </c>
      <c r="W15" s="11">
        <v>0</v>
      </c>
      <c r="X15" s="11">
        <v>0</v>
      </c>
      <c r="Y15" s="11">
        <v>0</v>
      </c>
      <c r="Z15" s="146">
        <v>0</v>
      </c>
      <c r="AA15" s="11">
        <v>0</v>
      </c>
      <c r="AB15" s="11">
        <v>0</v>
      </c>
      <c r="AC15" s="11">
        <v>0</v>
      </c>
      <c r="AD15" s="11">
        <v>0</v>
      </c>
    </row>
    <row r="16" spans="1:30" ht="12.75">
      <c r="A16" s="128" t="s">
        <v>113</v>
      </c>
      <c r="B16" s="11">
        <v>19906.5</v>
      </c>
      <c r="C16" s="11">
        <v>20934.8</v>
      </c>
      <c r="D16" s="11">
        <v>0</v>
      </c>
      <c r="E16" s="146">
        <v>0</v>
      </c>
      <c r="F16" s="153">
        <v>182.6</v>
      </c>
      <c r="G16" s="11">
        <v>31.2</v>
      </c>
      <c r="H16" s="11">
        <v>0</v>
      </c>
      <c r="I16" s="11">
        <v>0</v>
      </c>
      <c r="J16" s="153">
        <v>0</v>
      </c>
      <c r="K16" s="11">
        <v>0</v>
      </c>
      <c r="L16" s="11">
        <v>0</v>
      </c>
      <c r="M16" s="146">
        <v>0</v>
      </c>
      <c r="N16" s="11">
        <v>46.3</v>
      </c>
      <c r="O16" s="11">
        <v>11.8</v>
      </c>
      <c r="P16" s="11">
        <v>0</v>
      </c>
      <c r="Q16" s="11">
        <v>0</v>
      </c>
      <c r="R16" s="128" t="s">
        <v>113</v>
      </c>
      <c r="S16" s="11">
        <v>6069.6</v>
      </c>
      <c r="T16" s="11">
        <v>2430.8</v>
      </c>
      <c r="U16" s="11">
        <v>0</v>
      </c>
      <c r="V16" s="146">
        <v>0</v>
      </c>
      <c r="W16" s="11">
        <v>4701.2</v>
      </c>
      <c r="X16" s="11">
        <v>3069.7</v>
      </c>
      <c r="Y16" s="11">
        <v>0</v>
      </c>
      <c r="Z16" s="146">
        <v>44.9</v>
      </c>
      <c r="AA16" s="11">
        <v>0</v>
      </c>
      <c r="AB16" s="11">
        <v>0</v>
      </c>
      <c r="AC16" s="11">
        <v>0</v>
      </c>
      <c r="AD16" s="11">
        <v>0</v>
      </c>
    </row>
    <row r="17" spans="1:30" s="76" customFormat="1" ht="12.75">
      <c r="A17" s="166" t="s">
        <v>103</v>
      </c>
      <c r="B17" s="163">
        <f>SUM(B10:B16)</f>
        <v>225741.09999999998</v>
      </c>
      <c r="C17" s="163">
        <f>SUM(C9:C16)</f>
        <v>245378.38999999998</v>
      </c>
      <c r="D17" s="163">
        <f aca="true" t="shared" si="1" ref="D17:Q17">SUM(D10:D16)</f>
        <v>6.4</v>
      </c>
      <c r="E17" s="164">
        <f t="shared" si="1"/>
        <v>0</v>
      </c>
      <c r="F17" s="165">
        <f t="shared" si="1"/>
        <v>10140</v>
      </c>
      <c r="G17" s="163">
        <f t="shared" si="1"/>
        <v>9601.11</v>
      </c>
      <c r="H17" s="163">
        <f t="shared" si="1"/>
        <v>0</v>
      </c>
      <c r="I17" s="163">
        <f t="shared" si="1"/>
        <v>0</v>
      </c>
      <c r="J17" s="163">
        <f t="shared" si="1"/>
        <v>0</v>
      </c>
      <c r="K17" s="163">
        <f t="shared" si="1"/>
        <v>0</v>
      </c>
      <c r="L17" s="163">
        <f t="shared" si="1"/>
        <v>0</v>
      </c>
      <c r="M17" s="164">
        <f t="shared" si="1"/>
        <v>0</v>
      </c>
      <c r="N17" s="163">
        <f t="shared" si="1"/>
        <v>545.9</v>
      </c>
      <c r="O17" s="163">
        <f t="shared" si="1"/>
        <v>346.59999999999997</v>
      </c>
      <c r="P17" s="163">
        <f t="shared" si="1"/>
        <v>79.4</v>
      </c>
      <c r="Q17" s="163">
        <f t="shared" si="1"/>
        <v>75.6</v>
      </c>
      <c r="R17" s="166" t="s">
        <v>103</v>
      </c>
      <c r="S17" s="163">
        <f aca="true" t="shared" si="2" ref="S17:Z17">SUM(S10:S16)</f>
        <v>65175.399999999994</v>
      </c>
      <c r="T17" s="163">
        <f t="shared" si="2"/>
        <v>37325.67</v>
      </c>
      <c r="U17" s="163">
        <f t="shared" si="2"/>
        <v>3155.5</v>
      </c>
      <c r="V17" s="164">
        <f t="shared" si="2"/>
        <v>1941.8</v>
      </c>
      <c r="W17" s="163">
        <f t="shared" si="2"/>
        <v>69310.6</v>
      </c>
      <c r="X17" s="163">
        <f t="shared" si="2"/>
        <v>60237.59999999999</v>
      </c>
      <c r="Y17" s="163">
        <f t="shared" si="2"/>
        <v>465</v>
      </c>
      <c r="Z17" s="164">
        <f t="shared" si="2"/>
        <v>1279</v>
      </c>
      <c r="AA17" s="163">
        <f>SUM(AA9:AA16)</f>
        <v>0</v>
      </c>
      <c r="AB17" s="163">
        <f>SUM(AB10:AB16)</f>
        <v>0</v>
      </c>
      <c r="AC17" s="163">
        <f>SUM(AC10:AC16)</f>
        <v>0</v>
      </c>
      <c r="AD17" s="163">
        <f>SUM(AD10:AD16)</f>
        <v>0</v>
      </c>
    </row>
    <row r="18" spans="1:30" ht="12.75">
      <c r="A18" s="130" t="s">
        <v>114</v>
      </c>
      <c r="B18" s="11"/>
      <c r="C18" s="11"/>
      <c r="D18" s="11"/>
      <c r="E18" s="146"/>
      <c r="F18" s="153"/>
      <c r="G18" s="11"/>
      <c r="H18" s="11"/>
      <c r="I18" s="11"/>
      <c r="J18" s="153"/>
      <c r="K18" s="11"/>
      <c r="L18" s="11"/>
      <c r="M18" s="146"/>
      <c r="N18" s="11"/>
      <c r="O18" s="11"/>
      <c r="P18" s="11"/>
      <c r="Q18" s="11"/>
      <c r="R18" s="130" t="s">
        <v>114</v>
      </c>
      <c r="S18" s="11"/>
      <c r="T18" s="11"/>
      <c r="U18" s="11"/>
      <c r="V18" s="146"/>
      <c r="W18" s="11"/>
      <c r="X18" s="11"/>
      <c r="Y18" s="11"/>
      <c r="Z18" s="146"/>
      <c r="AA18" s="11"/>
      <c r="AB18" s="11"/>
      <c r="AC18" s="11"/>
      <c r="AD18" s="11"/>
    </row>
    <row r="19" spans="1:30" ht="12.75">
      <c r="A19" s="128" t="s">
        <v>115</v>
      </c>
      <c r="B19" s="11">
        <v>64445.8</v>
      </c>
      <c r="C19" s="11">
        <v>79013.67</v>
      </c>
      <c r="D19" s="11">
        <v>0</v>
      </c>
      <c r="E19" s="146">
        <v>0</v>
      </c>
      <c r="F19" s="153">
        <v>1125.4</v>
      </c>
      <c r="G19" s="11">
        <v>246.99</v>
      </c>
      <c r="H19" s="11">
        <v>0</v>
      </c>
      <c r="I19" s="11">
        <v>0</v>
      </c>
      <c r="J19" s="153">
        <v>0</v>
      </c>
      <c r="K19" s="11">
        <v>0</v>
      </c>
      <c r="L19" s="11">
        <v>0</v>
      </c>
      <c r="M19" s="146">
        <v>0</v>
      </c>
      <c r="N19" s="11">
        <v>44</v>
      </c>
      <c r="O19" s="11">
        <v>40.1</v>
      </c>
      <c r="P19" s="11">
        <v>0</v>
      </c>
      <c r="Q19" s="11">
        <v>0</v>
      </c>
      <c r="R19" s="128" t="s">
        <v>115</v>
      </c>
      <c r="S19" s="11">
        <v>13458.8</v>
      </c>
      <c r="T19" s="11">
        <v>6138.02</v>
      </c>
      <c r="U19" s="11">
        <v>1024</v>
      </c>
      <c r="V19" s="146">
        <v>784.9</v>
      </c>
      <c r="W19" s="11">
        <v>10396.4</v>
      </c>
      <c r="X19" s="11">
        <v>6718.5</v>
      </c>
      <c r="Y19" s="11">
        <v>412.9</v>
      </c>
      <c r="Z19" s="146">
        <v>0</v>
      </c>
      <c r="AA19" s="11">
        <v>0</v>
      </c>
      <c r="AB19" s="11">
        <v>0</v>
      </c>
      <c r="AC19" s="11">
        <v>0</v>
      </c>
      <c r="AD19" s="11">
        <v>0</v>
      </c>
    </row>
    <row r="20" spans="1:30" ht="12.75">
      <c r="A20" s="128" t="s">
        <v>116</v>
      </c>
      <c r="B20" s="11">
        <v>208178.6</v>
      </c>
      <c r="C20" s="11">
        <v>233181.36</v>
      </c>
      <c r="D20" s="11">
        <v>0</v>
      </c>
      <c r="E20" s="146">
        <v>0</v>
      </c>
      <c r="F20" s="153">
        <v>20448.9</v>
      </c>
      <c r="G20" s="11">
        <v>18006.99</v>
      </c>
      <c r="H20" s="11">
        <v>0</v>
      </c>
      <c r="I20" s="11">
        <v>0</v>
      </c>
      <c r="J20" s="153">
        <v>45.4</v>
      </c>
      <c r="K20" s="11">
        <v>37.1</v>
      </c>
      <c r="L20" s="11">
        <v>0</v>
      </c>
      <c r="M20" s="146">
        <v>0</v>
      </c>
      <c r="N20" s="11">
        <v>89.7</v>
      </c>
      <c r="O20" s="11">
        <v>7.7</v>
      </c>
      <c r="P20" s="11">
        <v>0.9</v>
      </c>
      <c r="Q20" s="11">
        <v>0</v>
      </c>
      <c r="R20" s="128" t="s">
        <v>116</v>
      </c>
      <c r="S20" s="11">
        <v>34119.5</v>
      </c>
      <c r="T20" s="11">
        <v>18621.23</v>
      </c>
      <c r="U20" s="11">
        <v>2014.1</v>
      </c>
      <c r="V20" s="146">
        <v>1723.3</v>
      </c>
      <c r="W20" s="11">
        <v>3227.1</v>
      </c>
      <c r="X20" s="11">
        <v>2649.11</v>
      </c>
      <c r="Y20" s="11">
        <v>352.7</v>
      </c>
      <c r="Z20" s="146">
        <v>469.3</v>
      </c>
      <c r="AA20" s="11">
        <v>0</v>
      </c>
      <c r="AB20" s="11">
        <v>0</v>
      </c>
      <c r="AC20" s="11">
        <v>0</v>
      </c>
      <c r="AD20" s="11">
        <v>0</v>
      </c>
    </row>
    <row r="21" spans="1:30" ht="12.75">
      <c r="A21" s="128" t="s">
        <v>117</v>
      </c>
      <c r="B21" s="11">
        <v>251259.6</v>
      </c>
      <c r="C21" s="11">
        <v>282708.12</v>
      </c>
      <c r="D21" s="11">
        <v>0</v>
      </c>
      <c r="E21" s="146">
        <v>0</v>
      </c>
      <c r="F21" s="153">
        <v>15397.1</v>
      </c>
      <c r="G21" s="11">
        <v>12535.13</v>
      </c>
      <c r="H21" s="11">
        <v>0</v>
      </c>
      <c r="I21" s="11">
        <v>0</v>
      </c>
      <c r="J21" s="153">
        <v>0</v>
      </c>
      <c r="K21" s="11">
        <v>17.61</v>
      </c>
      <c r="L21" s="11">
        <v>0</v>
      </c>
      <c r="M21" s="146">
        <v>0</v>
      </c>
      <c r="N21" s="11">
        <v>463.3</v>
      </c>
      <c r="O21" s="11">
        <v>123.5</v>
      </c>
      <c r="P21" s="11">
        <v>0</v>
      </c>
      <c r="Q21" s="11">
        <v>4.6</v>
      </c>
      <c r="R21" s="128" t="s">
        <v>117</v>
      </c>
      <c r="S21" s="11">
        <v>79505.6</v>
      </c>
      <c r="T21" s="11">
        <v>33324.68</v>
      </c>
      <c r="U21" s="11">
        <v>3942.2</v>
      </c>
      <c r="V21" s="146">
        <v>1657.26</v>
      </c>
      <c r="W21" s="11">
        <v>15844.7</v>
      </c>
      <c r="X21" s="11">
        <v>13773.4</v>
      </c>
      <c r="Y21" s="11">
        <v>1092.6</v>
      </c>
      <c r="Z21" s="146">
        <v>1300.11</v>
      </c>
      <c r="AA21" s="11">
        <v>0</v>
      </c>
      <c r="AB21" s="11">
        <v>0</v>
      </c>
      <c r="AC21" s="11">
        <v>0</v>
      </c>
      <c r="AD21" s="11">
        <v>0</v>
      </c>
    </row>
    <row r="22" spans="1:30" ht="12.75">
      <c r="A22" s="128" t="s">
        <v>118</v>
      </c>
      <c r="B22" s="11">
        <v>109551.2</v>
      </c>
      <c r="C22" s="11">
        <v>89193.4</v>
      </c>
      <c r="D22" s="11">
        <v>0</v>
      </c>
      <c r="E22" s="146">
        <v>0</v>
      </c>
      <c r="F22" s="153">
        <v>4748.2</v>
      </c>
      <c r="G22" s="11">
        <v>4058.58</v>
      </c>
      <c r="H22" s="11">
        <v>0</v>
      </c>
      <c r="I22" s="11">
        <v>0</v>
      </c>
      <c r="J22" s="153">
        <v>2654.4</v>
      </c>
      <c r="K22" s="11">
        <v>0</v>
      </c>
      <c r="L22" s="11">
        <v>0</v>
      </c>
      <c r="M22" s="146">
        <v>0</v>
      </c>
      <c r="N22" s="11">
        <v>0</v>
      </c>
      <c r="O22" s="11">
        <v>0</v>
      </c>
      <c r="P22" s="11">
        <v>0</v>
      </c>
      <c r="Q22" s="11">
        <v>0</v>
      </c>
      <c r="R22" s="128" t="s">
        <v>118</v>
      </c>
      <c r="S22" s="11">
        <v>2979</v>
      </c>
      <c r="T22" s="11">
        <v>2965.48</v>
      </c>
      <c r="U22" s="11">
        <v>0</v>
      </c>
      <c r="V22" s="146">
        <v>0</v>
      </c>
      <c r="W22" s="11">
        <v>1195.3</v>
      </c>
      <c r="X22" s="11">
        <v>763.85</v>
      </c>
      <c r="Y22" s="11">
        <v>0</v>
      </c>
      <c r="Z22" s="146">
        <v>0</v>
      </c>
      <c r="AA22" s="11">
        <v>0</v>
      </c>
      <c r="AB22" s="11">
        <v>0</v>
      </c>
      <c r="AC22" s="11">
        <v>0</v>
      </c>
      <c r="AD22" s="11">
        <v>0</v>
      </c>
    </row>
    <row r="23" spans="1:38" s="76" customFormat="1" ht="12.75">
      <c r="A23" s="166" t="s">
        <v>103</v>
      </c>
      <c r="B23" s="167">
        <f aca="true" t="shared" si="3" ref="B23:Q23">SUM(B19:B22)</f>
        <v>633435.2</v>
      </c>
      <c r="C23" s="167">
        <f t="shared" si="3"/>
        <v>684096.5499999999</v>
      </c>
      <c r="D23" s="167">
        <f t="shared" si="3"/>
        <v>0</v>
      </c>
      <c r="E23" s="167">
        <f t="shared" si="3"/>
        <v>0</v>
      </c>
      <c r="F23" s="167">
        <f t="shared" si="3"/>
        <v>41719.6</v>
      </c>
      <c r="G23" s="167">
        <f t="shared" si="3"/>
        <v>34847.69</v>
      </c>
      <c r="H23" s="167">
        <f t="shared" si="3"/>
        <v>0</v>
      </c>
      <c r="I23" s="167">
        <f t="shared" si="3"/>
        <v>0</v>
      </c>
      <c r="J23" s="167">
        <f t="shared" si="3"/>
        <v>2699.8</v>
      </c>
      <c r="K23" s="167">
        <f t="shared" si="3"/>
        <v>54.71</v>
      </c>
      <c r="L23" s="167">
        <f t="shared" si="3"/>
        <v>0</v>
      </c>
      <c r="M23" s="167">
        <f t="shared" si="3"/>
        <v>0</v>
      </c>
      <c r="N23" s="167">
        <f t="shared" si="3"/>
        <v>597</v>
      </c>
      <c r="O23" s="167">
        <f t="shared" si="3"/>
        <v>171.3</v>
      </c>
      <c r="P23" s="167">
        <f t="shared" si="3"/>
        <v>0.9</v>
      </c>
      <c r="Q23" s="167">
        <f t="shared" si="3"/>
        <v>4.6</v>
      </c>
      <c r="R23" s="166" t="s">
        <v>103</v>
      </c>
      <c r="S23" s="167">
        <f aca="true" t="shared" si="4" ref="S23:AD23">SUM(S19:S22)</f>
        <v>130062.90000000001</v>
      </c>
      <c r="T23" s="167">
        <f t="shared" si="4"/>
        <v>61049.41</v>
      </c>
      <c r="U23" s="167">
        <f t="shared" si="4"/>
        <v>6980.299999999999</v>
      </c>
      <c r="V23" s="167">
        <f t="shared" si="4"/>
        <v>4165.46</v>
      </c>
      <c r="W23" s="167">
        <f t="shared" si="4"/>
        <v>30663.5</v>
      </c>
      <c r="X23" s="167">
        <f t="shared" si="4"/>
        <v>23904.86</v>
      </c>
      <c r="Y23" s="167">
        <f t="shared" si="4"/>
        <v>1858.1999999999998</v>
      </c>
      <c r="Z23" s="167">
        <f t="shared" si="4"/>
        <v>1769.4099999999999</v>
      </c>
      <c r="AA23" s="167">
        <f t="shared" si="4"/>
        <v>0</v>
      </c>
      <c r="AB23" s="167">
        <f t="shared" si="4"/>
        <v>0</v>
      </c>
      <c r="AC23" s="167">
        <f t="shared" si="4"/>
        <v>0</v>
      </c>
      <c r="AD23" s="167">
        <f t="shared" si="4"/>
        <v>0</v>
      </c>
      <c r="AJ23" s="41"/>
      <c r="AK23" s="41"/>
      <c r="AL23" s="41"/>
    </row>
    <row r="24" spans="1:30" ht="12.75">
      <c r="A24" s="130" t="s">
        <v>119</v>
      </c>
      <c r="B24" s="11"/>
      <c r="C24" s="11"/>
      <c r="D24" s="11"/>
      <c r="E24" s="146"/>
      <c r="F24" s="153"/>
      <c r="G24" s="11"/>
      <c r="H24" s="11"/>
      <c r="I24" s="11"/>
      <c r="J24" s="153"/>
      <c r="K24" s="11"/>
      <c r="L24" s="11"/>
      <c r="M24" s="146"/>
      <c r="N24" s="11"/>
      <c r="O24" s="11"/>
      <c r="P24" s="11"/>
      <c r="Q24" s="11"/>
      <c r="R24" s="130" t="s">
        <v>119</v>
      </c>
      <c r="S24" s="11"/>
      <c r="T24" s="11"/>
      <c r="U24" s="11"/>
      <c r="V24" s="146"/>
      <c r="W24" s="11"/>
      <c r="X24" s="11"/>
      <c r="Y24" s="11"/>
      <c r="Z24" s="146"/>
      <c r="AA24" s="11"/>
      <c r="AB24" s="11"/>
      <c r="AC24" s="11"/>
      <c r="AD24" s="11"/>
    </row>
    <row r="25" spans="1:30" ht="12.75">
      <c r="A25" s="128" t="s">
        <v>120</v>
      </c>
      <c r="B25" s="67">
        <v>162362.8</v>
      </c>
      <c r="C25" s="67">
        <v>195537.89</v>
      </c>
      <c r="D25" s="67">
        <v>0</v>
      </c>
      <c r="E25" s="147">
        <v>0</v>
      </c>
      <c r="F25" s="154">
        <v>2576.5</v>
      </c>
      <c r="G25" s="67">
        <v>2174.44</v>
      </c>
      <c r="H25" s="67">
        <v>0</v>
      </c>
      <c r="I25" s="67">
        <v>0</v>
      </c>
      <c r="J25" s="154">
        <v>0</v>
      </c>
      <c r="K25" s="67">
        <v>0</v>
      </c>
      <c r="L25" s="67">
        <v>0</v>
      </c>
      <c r="M25" s="147">
        <v>0</v>
      </c>
      <c r="N25" s="67">
        <v>835.7</v>
      </c>
      <c r="O25" s="67">
        <v>274.9</v>
      </c>
      <c r="P25" s="67">
        <v>10</v>
      </c>
      <c r="Q25" s="67">
        <v>14.9</v>
      </c>
      <c r="R25" s="128" t="s">
        <v>120</v>
      </c>
      <c r="S25" s="67">
        <v>30835</v>
      </c>
      <c r="T25" s="67">
        <v>16318.3</v>
      </c>
      <c r="U25" s="67">
        <v>708.5</v>
      </c>
      <c r="V25" s="147">
        <v>181.3</v>
      </c>
      <c r="W25" s="67">
        <v>72811.8</v>
      </c>
      <c r="X25" s="67">
        <v>50212.49</v>
      </c>
      <c r="Y25" s="67">
        <v>890.2</v>
      </c>
      <c r="Z25" s="147">
        <v>451.9</v>
      </c>
      <c r="AA25" s="67">
        <v>0</v>
      </c>
      <c r="AB25" s="67">
        <v>0</v>
      </c>
      <c r="AC25" s="67">
        <v>0</v>
      </c>
      <c r="AD25" s="67">
        <v>0</v>
      </c>
    </row>
    <row r="26" spans="1:30" ht="12.75">
      <c r="A26" s="128" t="s">
        <v>121</v>
      </c>
      <c r="B26" s="67">
        <v>141144.8</v>
      </c>
      <c r="C26" s="67">
        <v>162199.62</v>
      </c>
      <c r="D26" s="67">
        <v>126.7</v>
      </c>
      <c r="E26" s="147">
        <v>111.3</v>
      </c>
      <c r="F26" s="154">
        <v>749.5</v>
      </c>
      <c r="G26" s="67">
        <v>413.1</v>
      </c>
      <c r="H26" s="67">
        <v>0</v>
      </c>
      <c r="I26" s="67">
        <v>0</v>
      </c>
      <c r="J26" s="154">
        <v>0</v>
      </c>
      <c r="K26" s="67">
        <v>0</v>
      </c>
      <c r="L26" s="67">
        <v>0</v>
      </c>
      <c r="M26" s="147">
        <v>0</v>
      </c>
      <c r="N26" s="67">
        <v>2621</v>
      </c>
      <c r="O26" s="67">
        <v>1858.7</v>
      </c>
      <c r="P26" s="67">
        <v>288.7</v>
      </c>
      <c r="Q26" s="67">
        <v>138.3</v>
      </c>
      <c r="R26" s="128" t="s">
        <v>121</v>
      </c>
      <c r="S26" s="67">
        <v>54943.3</v>
      </c>
      <c r="T26" s="67">
        <v>31308.88</v>
      </c>
      <c r="U26" s="67">
        <v>2185.3</v>
      </c>
      <c r="V26" s="147">
        <v>1476.3</v>
      </c>
      <c r="W26" s="67">
        <v>35019.6</v>
      </c>
      <c r="X26" s="67">
        <v>19431.06</v>
      </c>
      <c r="Y26" s="67">
        <v>873.8</v>
      </c>
      <c r="Z26" s="147">
        <v>282.8</v>
      </c>
      <c r="AA26" s="67">
        <v>0</v>
      </c>
      <c r="AB26" s="67">
        <v>0</v>
      </c>
      <c r="AC26" s="67">
        <v>0</v>
      </c>
      <c r="AD26" s="67">
        <v>0</v>
      </c>
    </row>
    <row r="27" spans="1:30" ht="12.75">
      <c r="A27" s="128" t="s">
        <v>122</v>
      </c>
      <c r="B27" s="67">
        <v>103501.6</v>
      </c>
      <c r="C27" s="67">
        <v>144448.98</v>
      </c>
      <c r="D27" s="67">
        <v>0</v>
      </c>
      <c r="E27" s="147">
        <v>0</v>
      </c>
      <c r="F27" s="154">
        <v>0</v>
      </c>
      <c r="G27" s="67">
        <v>0</v>
      </c>
      <c r="H27" s="67">
        <v>0</v>
      </c>
      <c r="I27" s="67">
        <v>0</v>
      </c>
      <c r="J27" s="154">
        <v>0</v>
      </c>
      <c r="K27" s="67">
        <v>0</v>
      </c>
      <c r="L27" s="67">
        <v>0</v>
      </c>
      <c r="M27" s="147">
        <v>0</v>
      </c>
      <c r="N27" s="67">
        <v>44.2</v>
      </c>
      <c r="O27" s="67">
        <v>28.1</v>
      </c>
      <c r="P27" s="67">
        <v>0</v>
      </c>
      <c r="Q27" s="67">
        <v>0</v>
      </c>
      <c r="R27" s="128" t="s">
        <v>122</v>
      </c>
      <c r="S27" s="67">
        <v>60087.2</v>
      </c>
      <c r="T27" s="67">
        <v>38861.22</v>
      </c>
      <c r="U27" s="67">
        <v>1898.6</v>
      </c>
      <c r="V27" s="147">
        <v>1285.5</v>
      </c>
      <c r="W27" s="67">
        <v>18549.2</v>
      </c>
      <c r="X27" s="67">
        <v>7672.02</v>
      </c>
      <c r="Y27" s="67">
        <v>70.3</v>
      </c>
      <c r="Z27" s="147">
        <v>23.5</v>
      </c>
      <c r="AA27" s="67">
        <v>0</v>
      </c>
      <c r="AB27" s="67">
        <v>0</v>
      </c>
      <c r="AC27" s="67">
        <v>0</v>
      </c>
      <c r="AD27" s="67">
        <v>0</v>
      </c>
    </row>
    <row r="28" spans="1:30" s="76" customFormat="1" ht="12.75">
      <c r="A28" s="166" t="s">
        <v>103</v>
      </c>
      <c r="B28" s="167">
        <f aca="true" t="shared" si="5" ref="B28:Q28">SUM(B25:B27)</f>
        <v>407009.19999999995</v>
      </c>
      <c r="C28" s="167">
        <f t="shared" si="5"/>
        <v>502186.49</v>
      </c>
      <c r="D28" s="167">
        <f t="shared" si="5"/>
        <v>126.7</v>
      </c>
      <c r="E28" s="167">
        <f t="shared" si="5"/>
        <v>111.3</v>
      </c>
      <c r="F28" s="167">
        <f t="shared" si="5"/>
        <v>3326</v>
      </c>
      <c r="G28" s="167">
        <f t="shared" si="5"/>
        <v>2587.54</v>
      </c>
      <c r="H28" s="167">
        <f t="shared" si="5"/>
        <v>0</v>
      </c>
      <c r="I28" s="167">
        <f t="shared" si="5"/>
        <v>0</v>
      </c>
      <c r="J28" s="167">
        <f t="shared" si="5"/>
        <v>0</v>
      </c>
      <c r="K28" s="167">
        <f t="shared" si="5"/>
        <v>0</v>
      </c>
      <c r="L28" s="167">
        <f t="shared" si="5"/>
        <v>0</v>
      </c>
      <c r="M28" s="167">
        <f t="shared" si="5"/>
        <v>0</v>
      </c>
      <c r="N28" s="167">
        <f t="shared" si="5"/>
        <v>3500.8999999999996</v>
      </c>
      <c r="O28" s="167">
        <f t="shared" si="5"/>
        <v>2161.7</v>
      </c>
      <c r="P28" s="167">
        <f t="shared" si="5"/>
        <v>298.7</v>
      </c>
      <c r="Q28" s="167">
        <f t="shared" si="5"/>
        <v>153.20000000000002</v>
      </c>
      <c r="R28" s="166" t="s">
        <v>103</v>
      </c>
      <c r="S28" s="167">
        <f aca="true" t="shared" si="6" ref="S28:AD28">SUM(S25:S27)</f>
        <v>145865.5</v>
      </c>
      <c r="T28" s="167">
        <f t="shared" si="6"/>
        <v>86488.4</v>
      </c>
      <c r="U28" s="167">
        <f t="shared" si="6"/>
        <v>4792.4</v>
      </c>
      <c r="V28" s="167">
        <f t="shared" si="6"/>
        <v>2943.1</v>
      </c>
      <c r="W28" s="167">
        <f t="shared" si="6"/>
        <v>126380.59999999999</v>
      </c>
      <c r="X28" s="167">
        <f t="shared" si="6"/>
        <v>77315.57</v>
      </c>
      <c r="Y28" s="167">
        <f t="shared" si="6"/>
        <v>1834.3</v>
      </c>
      <c r="Z28" s="167">
        <f t="shared" si="6"/>
        <v>758.2</v>
      </c>
      <c r="AA28" s="167">
        <f t="shared" si="6"/>
        <v>0</v>
      </c>
      <c r="AB28" s="167">
        <f t="shared" si="6"/>
        <v>0</v>
      </c>
      <c r="AC28" s="167">
        <f t="shared" si="6"/>
        <v>0</v>
      </c>
      <c r="AD28" s="167">
        <f t="shared" si="6"/>
        <v>0</v>
      </c>
    </row>
    <row r="29" spans="1:30" ht="12.75">
      <c r="A29" s="130" t="s">
        <v>123</v>
      </c>
      <c r="B29" s="11"/>
      <c r="C29" s="11"/>
      <c r="D29" s="11"/>
      <c r="E29" s="146"/>
      <c r="F29" s="153"/>
      <c r="G29" s="11"/>
      <c r="H29" s="11"/>
      <c r="I29" s="11"/>
      <c r="J29" s="153"/>
      <c r="K29" s="11"/>
      <c r="L29" s="11"/>
      <c r="M29" s="146"/>
      <c r="N29" s="11"/>
      <c r="O29" s="11"/>
      <c r="P29" s="11"/>
      <c r="Q29" s="11"/>
      <c r="R29" s="130" t="s">
        <v>123</v>
      </c>
      <c r="S29" s="11"/>
      <c r="T29" s="11"/>
      <c r="U29" s="11"/>
      <c r="V29" s="146"/>
      <c r="W29" s="11"/>
      <c r="X29" s="11"/>
      <c r="Y29" s="11"/>
      <c r="Z29" s="146"/>
      <c r="AA29" s="11"/>
      <c r="AB29" s="11"/>
      <c r="AC29" s="11"/>
      <c r="AD29" s="11"/>
    </row>
    <row r="30" spans="1:30" ht="12.75">
      <c r="A30" s="128" t="s">
        <v>124</v>
      </c>
      <c r="B30" s="11">
        <v>174606.4</v>
      </c>
      <c r="C30" s="11">
        <v>213085.09</v>
      </c>
      <c r="D30" s="11">
        <v>0</v>
      </c>
      <c r="E30" s="146">
        <v>0</v>
      </c>
      <c r="F30" s="153">
        <v>267.2</v>
      </c>
      <c r="G30" s="11">
        <v>181.7</v>
      </c>
      <c r="H30" s="11">
        <v>0</v>
      </c>
      <c r="I30" s="11">
        <v>0</v>
      </c>
      <c r="J30" s="153">
        <v>2.9</v>
      </c>
      <c r="K30" s="11">
        <v>28.4</v>
      </c>
      <c r="L30" s="11">
        <v>0</v>
      </c>
      <c r="M30" s="146">
        <v>0</v>
      </c>
      <c r="N30" s="11">
        <v>631.3</v>
      </c>
      <c r="O30" s="11">
        <v>370.6</v>
      </c>
      <c r="P30" s="11">
        <v>46</v>
      </c>
      <c r="Q30" s="11">
        <v>53.3</v>
      </c>
      <c r="R30" s="128" t="s">
        <v>124</v>
      </c>
      <c r="S30" s="11">
        <v>32616.8</v>
      </c>
      <c r="T30" s="11">
        <v>24105.62</v>
      </c>
      <c r="U30" s="11">
        <v>439</v>
      </c>
      <c r="V30" s="146">
        <v>795.5</v>
      </c>
      <c r="W30" s="11">
        <v>18519.6</v>
      </c>
      <c r="X30" s="11">
        <v>14134.62</v>
      </c>
      <c r="Y30" s="11">
        <v>304.5</v>
      </c>
      <c r="Z30" s="146">
        <v>874.3</v>
      </c>
      <c r="AA30" s="11">
        <v>48.8</v>
      </c>
      <c r="AB30" s="11">
        <v>0</v>
      </c>
      <c r="AC30" s="11">
        <v>0</v>
      </c>
      <c r="AD30" s="11">
        <v>0</v>
      </c>
    </row>
    <row r="31" spans="1:30" ht="12.75">
      <c r="A31" s="128" t="s">
        <v>125</v>
      </c>
      <c r="B31" s="11">
        <v>112481.7</v>
      </c>
      <c r="C31" s="11">
        <v>138747.46</v>
      </c>
      <c r="D31" s="11">
        <v>0</v>
      </c>
      <c r="E31" s="146">
        <v>0</v>
      </c>
      <c r="F31" s="153">
        <v>0</v>
      </c>
      <c r="G31" s="11">
        <v>12</v>
      </c>
      <c r="H31" s="11">
        <v>0</v>
      </c>
      <c r="I31" s="11">
        <v>0</v>
      </c>
      <c r="J31" s="153">
        <v>0</v>
      </c>
      <c r="K31" s="11">
        <v>0</v>
      </c>
      <c r="L31" s="11">
        <v>0</v>
      </c>
      <c r="M31" s="146">
        <v>0</v>
      </c>
      <c r="N31" s="11">
        <v>80.4</v>
      </c>
      <c r="O31" s="11">
        <v>20.9</v>
      </c>
      <c r="P31" s="11">
        <v>0</v>
      </c>
      <c r="Q31" s="11">
        <v>0</v>
      </c>
      <c r="R31" s="128" t="s">
        <v>125</v>
      </c>
      <c r="S31" s="11">
        <v>14428.2</v>
      </c>
      <c r="T31" s="11">
        <v>7359.16</v>
      </c>
      <c r="U31" s="11">
        <v>2941.5</v>
      </c>
      <c r="V31" s="146">
        <v>826.2</v>
      </c>
      <c r="W31" s="11">
        <v>18063.8</v>
      </c>
      <c r="X31" s="11">
        <v>11971.55</v>
      </c>
      <c r="Y31" s="11">
        <v>574.4</v>
      </c>
      <c r="Z31" s="146">
        <v>303.5</v>
      </c>
      <c r="AA31" s="11">
        <v>0</v>
      </c>
      <c r="AB31" s="11">
        <v>0</v>
      </c>
      <c r="AC31" s="11">
        <v>0</v>
      </c>
      <c r="AD31" s="11">
        <v>0</v>
      </c>
    </row>
    <row r="32" spans="1:30" s="76" customFormat="1" ht="12.75">
      <c r="A32" s="166" t="s">
        <v>103</v>
      </c>
      <c r="B32" s="167">
        <f aca="true" t="shared" si="7" ref="B32:Q32">SUM(B30:B31)</f>
        <v>287088.1</v>
      </c>
      <c r="C32" s="167">
        <f t="shared" si="7"/>
        <v>351832.55</v>
      </c>
      <c r="D32" s="167">
        <f t="shared" si="7"/>
        <v>0</v>
      </c>
      <c r="E32" s="167">
        <f t="shared" si="7"/>
        <v>0</v>
      </c>
      <c r="F32" s="167">
        <f t="shared" si="7"/>
        <v>267.2</v>
      </c>
      <c r="G32" s="167">
        <f t="shared" si="7"/>
        <v>193.7</v>
      </c>
      <c r="H32" s="167">
        <f t="shared" si="7"/>
        <v>0</v>
      </c>
      <c r="I32" s="167">
        <f t="shared" si="7"/>
        <v>0</v>
      </c>
      <c r="J32" s="167">
        <f t="shared" si="7"/>
        <v>2.9</v>
      </c>
      <c r="K32" s="167">
        <f t="shared" si="7"/>
        <v>28.4</v>
      </c>
      <c r="L32" s="167">
        <f t="shared" si="7"/>
        <v>0</v>
      </c>
      <c r="M32" s="167">
        <f t="shared" si="7"/>
        <v>0</v>
      </c>
      <c r="N32" s="167">
        <f t="shared" si="7"/>
        <v>711.6999999999999</v>
      </c>
      <c r="O32" s="167">
        <f t="shared" si="7"/>
        <v>391.5</v>
      </c>
      <c r="P32" s="167">
        <f t="shared" si="7"/>
        <v>46</v>
      </c>
      <c r="Q32" s="167">
        <f t="shared" si="7"/>
        <v>53.3</v>
      </c>
      <c r="R32" s="166" t="s">
        <v>103</v>
      </c>
      <c r="S32" s="167">
        <f aca="true" t="shared" si="8" ref="S32:AD32">SUM(S30:S31)</f>
        <v>47045</v>
      </c>
      <c r="T32" s="167">
        <f t="shared" si="8"/>
        <v>31464.78</v>
      </c>
      <c r="U32" s="167">
        <f t="shared" si="8"/>
        <v>3380.5</v>
      </c>
      <c r="V32" s="167">
        <f t="shared" si="8"/>
        <v>1621.7</v>
      </c>
      <c r="W32" s="167">
        <f t="shared" si="8"/>
        <v>36583.399999999994</v>
      </c>
      <c r="X32" s="167">
        <f t="shared" si="8"/>
        <v>26106.17</v>
      </c>
      <c r="Y32" s="167">
        <f t="shared" si="8"/>
        <v>878.9</v>
      </c>
      <c r="Z32" s="167">
        <f t="shared" si="8"/>
        <v>1177.8</v>
      </c>
      <c r="AA32" s="167">
        <f t="shared" si="8"/>
        <v>48.8</v>
      </c>
      <c r="AB32" s="167">
        <f t="shared" si="8"/>
        <v>0</v>
      </c>
      <c r="AC32" s="167">
        <f t="shared" si="8"/>
        <v>0</v>
      </c>
      <c r="AD32" s="167">
        <f t="shared" si="8"/>
        <v>0</v>
      </c>
    </row>
    <row r="33" spans="1:30" ht="12.75">
      <c r="A33" s="130" t="s">
        <v>126</v>
      </c>
      <c r="B33" s="11"/>
      <c r="C33" s="11"/>
      <c r="D33" s="11"/>
      <c r="E33" s="146"/>
      <c r="F33" s="153"/>
      <c r="G33" s="11"/>
      <c r="H33" s="11"/>
      <c r="I33" s="11"/>
      <c r="J33" s="153"/>
      <c r="K33" s="11"/>
      <c r="L33" s="11"/>
      <c r="M33" s="146"/>
      <c r="N33" s="11"/>
      <c r="O33" s="11"/>
      <c r="P33" s="11"/>
      <c r="Q33" s="11"/>
      <c r="R33" s="130" t="s">
        <v>126</v>
      </c>
      <c r="S33" s="11"/>
      <c r="T33" s="11"/>
      <c r="U33" s="11"/>
      <c r="V33" s="146"/>
      <c r="W33" s="11"/>
      <c r="X33" s="11"/>
      <c r="Y33" s="11"/>
      <c r="Z33" s="146"/>
      <c r="AA33" s="11"/>
      <c r="AB33" s="11"/>
      <c r="AC33" s="11"/>
      <c r="AD33" s="11"/>
    </row>
    <row r="34" spans="1:30" ht="12.75">
      <c r="A34" s="128" t="s">
        <v>127</v>
      </c>
      <c r="B34" s="11">
        <v>140060.4</v>
      </c>
      <c r="C34" s="11">
        <v>133143.03</v>
      </c>
      <c r="D34" s="11">
        <v>0</v>
      </c>
      <c r="E34" s="146">
        <v>0</v>
      </c>
      <c r="F34" s="153">
        <v>27398.3</v>
      </c>
      <c r="G34" s="11">
        <v>28174.44</v>
      </c>
      <c r="H34" s="11">
        <v>0</v>
      </c>
      <c r="I34" s="11">
        <v>0</v>
      </c>
      <c r="J34" s="153">
        <v>0</v>
      </c>
      <c r="K34" s="11">
        <v>0</v>
      </c>
      <c r="L34" s="11">
        <v>0</v>
      </c>
      <c r="M34" s="146">
        <v>0</v>
      </c>
      <c r="N34" s="11">
        <v>357.4</v>
      </c>
      <c r="O34" s="11">
        <v>196.54</v>
      </c>
      <c r="P34" s="11">
        <v>19.1</v>
      </c>
      <c r="Q34" s="11">
        <v>0</v>
      </c>
      <c r="R34" s="128" t="s">
        <v>127</v>
      </c>
      <c r="S34" s="11">
        <v>11589.1</v>
      </c>
      <c r="T34" s="11">
        <v>6131.04</v>
      </c>
      <c r="U34" s="11">
        <v>400</v>
      </c>
      <c r="V34" s="146">
        <v>110.6</v>
      </c>
      <c r="W34" s="11">
        <v>1872.2</v>
      </c>
      <c r="X34" s="11">
        <v>793.82</v>
      </c>
      <c r="Y34" s="11">
        <v>0</v>
      </c>
      <c r="Z34" s="146">
        <v>0</v>
      </c>
      <c r="AA34" s="11">
        <v>0</v>
      </c>
      <c r="AB34" s="11">
        <v>0</v>
      </c>
      <c r="AC34" s="11">
        <v>0</v>
      </c>
      <c r="AD34" s="11">
        <v>0</v>
      </c>
    </row>
    <row r="35" spans="1:30" ht="12.75">
      <c r="A35" s="128" t="s">
        <v>128</v>
      </c>
      <c r="B35" s="11">
        <v>216962.3</v>
      </c>
      <c r="C35" s="11">
        <v>264271.96</v>
      </c>
      <c r="D35" s="11">
        <v>0</v>
      </c>
      <c r="E35" s="146">
        <v>57.6</v>
      </c>
      <c r="F35" s="153">
        <v>2141.8</v>
      </c>
      <c r="G35" s="11">
        <v>2504.66</v>
      </c>
      <c r="H35" s="11">
        <v>0</v>
      </c>
      <c r="I35" s="11">
        <v>0</v>
      </c>
      <c r="J35" s="153">
        <v>0</v>
      </c>
      <c r="K35" s="11">
        <v>0</v>
      </c>
      <c r="L35" s="11">
        <v>0</v>
      </c>
      <c r="M35" s="146">
        <v>0</v>
      </c>
      <c r="N35" s="11">
        <v>382.7</v>
      </c>
      <c r="O35" s="11">
        <v>777.22</v>
      </c>
      <c r="P35" s="11">
        <v>0</v>
      </c>
      <c r="Q35" s="11">
        <v>0</v>
      </c>
      <c r="R35" s="128" t="s">
        <v>128</v>
      </c>
      <c r="S35" s="11">
        <v>65960.9</v>
      </c>
      <c r="T35" s="11">
        <v>35570.5</v>
      </c>
      <c r="U35" s="11">
        <v>1842.3</v>
      </c>
      <c r="V35" s="146">
        <v>1094.6</v>
      </c>
      <c r="W35" s="11">
        <v>2373.5</v>
      </c>
      <c r="X35" s="11">
        <v>1151.04</v>
      </c>
      <c r="Y35" s="11">
        <v>317.1</v>
      </c>
      <c r="Z35" s="146">
        <v>177.5</v>
      </c>
      <c r="AA35" s="11">
        <v>31.1</v>
      </c>
      <c r="AB35" s="11">
        <v>31.7</v>
      </c>
      <c r="AC35" s="11">
        <v>31.1</v>
      </c>
      <c r="AD35" s="11">
        <v>0</v>
      </c>
    </row>
    <row r="36" spans="1:30" ht="12.75">
      <c r="A36" s="128" t="s">
        <v>129</v>
      </c>
      <c r="B36" s="11">
        <v>128947</v>
      </c>
      <c r="C36" s="11">
        <v>125020.77</v>
      </c>
      <c r="D36" s="11">
        <v>0</v>
      </c>
      <c r="E36" s="146">
        <v>0</v>
      </c>
      <c r="F36" s="153">
        <v>30330.4</v>
      </c>
      <c r="G36" s="11">
        <v>31889.58</v>
      </c>
      <c r="H36" s="11">
        <v>0</v>
      </c>
      <c r="I36" s="11">
        <v>0</v>
      </c>
      <c r="J36" s="153">
        <v>0</v>
      </c>
      <c r="K36" s="11">
        <v>0</v>
      </c>
      <c r="L36" s="11">
        <v>0</v>
      </c>
      <c r="M36" s="146">
        <v>0</v>
      </c>
      <c r="N36" s="11">
        <v>1021.9</v>
      </c>
      <c r="O36" s="11">
        <v>576.09</v>
      </c>
      <c r="P36" s="11">
        <v>0</v>
      </c>
      <c r="Q36" s="11">
        <v>0</v>
      </c>
      <c r="R36" s="128" t="s">
        <v>129</v>
      </c>
      <c r="S36" s="11">
        <v>14069.8</v>
      </c>
      <c r="T36" s="11">
        <v>8568.37</v>
      </c>
      <c r="U36" s="11">
        <v>2165.5</v>
      </c>
      <c r="V36" s="146">
        <v>1398.6</v>
      </c>
      <c r="W36" s="11">
        <v>1388</v>
      </c>
      <c r="X36" s="11">
        <v>381.24</v>
      </c>
      <c r="Y36" s="11">
        <v>532</v>
      </c>
      <c r="Z36" s="146">
        <v>128.6</v>
      </c>
      <c r="AA36" s="11">
        <v>0</v>
      </c>
      <c r="AB36" s="11">
        <v>0</v>
      </c>
      <c r="AC36" s="11">
        <v>0</v>
      </c>
      <c r="AD36" s="11">
        <v>0</v>
      </c>
    </row>
    <row r="37" spans="1:30" ht="12.75">
      <c r="A37" s="128" t="s">
        <v>130</v>
      </c>
      <c r="B37" s="11">
        <v>86844</v>
      </c>
      <c r="C37" s="11">
        <v>95394.16</v>
      </c>
      <c r="D37" s="11">
        <v>504.7</v>
      </c>
      <c r="E37" s="146">
        <v>486.5</v>
      </c>
      <c r="F37" s="153">
        <v>71852.4</v>
      </c>
      <c r="G37" s="11">
        <v>74212.36</v>
      </c>
      <c r="H37" s="11">
        <v>0</v>
      </c>
      <c r="I37" s="11">
        <v>0</v>
      </c>
      <c r="J37" s="153">
        <v>218.5</v>
      </c>
      <c r="K37" s="11">
        <v>14.41</v>
      </c>
      <c r="L37" s="11">
        <v>0</v>
      </c>
      <c r="M37" s="146">
        <v>0</v>
      </c>
      <c r="N37" s="11">
        <v>1559.9</v>
      </c>
      <c r="O37" s="11">
        <v>1450.22</v>
      </c>
      <c r="P37" s="11">
        <v>0</v>
      </c>
      <c r="Q37" s="11">
        <v>0</v>
      </c>
      <c r="R37" s="128" t="s">
        <v>130</v>
      </c>
      <c r="S37" s="11">
        <v>8419.4</v>
      </c>
      <c r="T37" s="11">
        <v>6171.84</v>
      </c>
      <c r="U37" s="11">
        <v>0</v>
      </c>
      <c r="V37" s="146">
        <v>0</v>
      </c>
      <c r="W37" s="11">
        <v>403.4</v>
      </c>
      <c r="X37" s="11">
        <v>173.92</v>
      </c>
      <c r="Y37" s="11">
        <v>0</v>
      </c>
      <c r="Z37" s="146">
        <v>0</v>
      </c>
      <c r="AA37" s="11">
        <v>1.1</v>
      </c>
      <c r="AB37" s="11">
        <v>0</v>
      </c>
      <c r="AC37" s="11">
        <v>0</v>
      </c>
      <c r="AD37" s="11">
        <v>0</v>
      </c>
    </row>
    <row r="38" spans="1:30" ht="12.75">
      <c r="A38" s="128" t="s">
        <v>131</v>
      </c>
      <c r="B38" s="11">
        <v>108188.8</v>
      </c>
      <c r="C38" s="11">
        <v>117951.23</v>
      </c>
      <c r="D38" s="11">
        <v>886.2</v>
      </c>
      <c r="E38" s="146">
        <v>0</v>
      </c>
      <c r="F38" s="153">
        <v>22495.9</v>
      </c>
      <c r="G38" s="11">
        <v>23561.2</v>
      </c>
      <c r="H38" s="11">
        <v>4.5</v>
      </c>
      <c r="I38" s="11">
        <v>0</v>
      </c>
      <c r="J38" s="153">
        <v>223.4</v>
      </c>
      <c r="K38" s="11">
        <v>60.68</v>
      </c>
      <c r="L38" s="11">
        <v>12.8</v>
      </c>
      <c r="M38" s="146">
        <v>0</v>
      </c>
      <c r="N38" s="11">
        <v>134.4</v>
      </c>
      <c r="O38" s="11">
        <v>23.3</v>
      </c>
      <c r="P38" s="11">
        <v>0</v>
      </c>
      <c r="Q38" s="11">
        <v>0</v>
      </c>
      <c r="R38" s="128" t="s">
        <v>131</v>
      </c>
      <c r="S38" s="11">
        <v>18100.3</v>
      </c>
      <c r="T38" s="11">
        <v>9996.77</v>
      </c>
      <c r="U38" s="11">
        <v>171.6</v>
      </c>
      <c r="V38" s="146">
        <v>0</v>
      </c>
      <c r="W38" s="11">
        <v>1526.6</v>
      </c>
      <c r="X38" s="11">
        <v>963.19</v>
      </c>
      <c r="Y38" s="11">
        <v>92.6</v>
      </c>
      <c r="Z38" s="146">
        <v>0</v>
      </c>
      <c r="AA38" s="11">
        <v>11.4</v>
      </c>
      <c r="AB38" s="11">
        <v>0</v>
      </c>
      <c r="AC38" s="11">
        <v>0</v>
      </c>
      <c r="AD38" s="11">
        <v>0</v>
      </c>
    </row>
    <row r="39" spans="1:30" ht="12.75">
      <c r="A39" s="128" t="s">
        <v>132</v>
      </c>
      <c r="B39" s="11">
        <v>105429.9</v>
      </c>
      <c r="C39" s="11">
        <v>108922.46</v>
      </c>
      <c r="D39" s="11">
        <v>0</v>
      </c>
      <c r="E39" s="146">
        <v>0</v>
      </c>
      <c r="F39" s="153">
        <v>21926.4</v>
      </c>
      <c r="G39" s="11">
        <v>19066.78</v>
      </c>
      <c r="H39" s="11">
        <v>0</v>
      </c>
      <c r="I39" s="11">
        <v>0</v>
      </c>
      <c r="J39" s="153">
        <v>407.6</v>
      </c>
      <c r="K39" s="11">
        <v>247.45</v>
      </c>
      <c r="L39" s="11">
        <v>0</v>
      </c>
      <c r="M39" s="146">
        <v>0</v>
      </c>
      <c r="N39" s="11">
        <v>1084.7</v>
      </c>
      <c r="O39" s="11">
        <v>608.4</v>
      </c>
      <c r="P39" s="11">
        <v>17.7</v>
      </c>
      <c r="Q39" s="11">
        <v>0</v>
      </c>
      <c r="R39" s="128" t="s">
        <v>132</v>
      </c>
      <c r="S39" s="11">
        <v>21301.3</v>
      </c>
      <c r="T39" s="11">
        <v>11622.82</v>
      </c>
      <c r="U39" s="11">
        <v>1436.2</v>
      </c>
      <c r="V39" s="146">
        <v>523.65</v>
      </c>
      <c r="W39" s="11">
        <v>1877.6</v>
      </c>
      <c r="X39" s="11">
        <v>545.09</v>
      </c>
      <c r="Y39" s="11">
        <v>58.1</v>
      </c>
      <c r="Z39" s="146">
        <v>0</v>
      </c>
      <c r="AA39" s="11">
        <v>0</v>
      </c>
      <c r="AB39" s="11">
        <v>21.04</v>
      </c>
      <c r="AC39" s="11">
        <v>0</v>
      </c>
      <c r="AD39" s="11">
        <v>0</v>
      </c>
    </row>
    <row r="40" spans="1:39" s="76" customFormat="1" ht="12.75">
      <c r="A40" s="166" t="s">
        <v>103</v>
      </c>
      <c r="B40" s="167">
        <f aca="true" t="shared" si="9" ref="B40:Q40">SUM(B34:B39)</f>
        <v>786432.4</v>
      </c>
      <c r="C40" s="167">
        <f t="shared" si="9"/>
        <v>844703.61</v>
      </c>
      <c r="D40" s="167">
        <f t="shared" si="9"/>
        <v>1390.9</v>
      </c>
      <c r="E40" s="167">
        <f t="shared" si="9"/>
        <v>544.1</v>
      </c>
      <c r="F40" s="167">
        <f t="shared" si="9"/>
        <v>176145.19999999998</v>
      </c>
      <c r="G40" s="167">
        <f t="shared" si="9"/>
        <v>179409.02000000002</v>
      </c>
      <c r="H40" s="167">
        <f t="shared" si="9"/>
        <v>4.5</v>
      </c>
      <c r="I40" s="167">
        <f t="shared" si="9"/>
        <v>0</v>
      </c>
      <c r="J40" s="167">
        <f t="shared" si="9"/>
        <v>849.5</v>
      </c>
      <c r="K40" s="167">
        <f t="shared" si="9"/>
        <v>322.53999999999996</v>
      </c>
      <c r="L40" s="167">
        <f t="shared" si="9"/>
        <v>12.8</v>
      </c>
      <c r="M40" s="167">
        <f t="shared" si="9"/>
        <v>0</v>
      </c>
      <c r="N40" s="167">
        <f t="shared" si="9"/>
        <v>4541</v>
      </c>
      <c r="O40" s="167">
        <f t="shared" si="9"/>
        <v>3631.77</v>
      </c>
      <c r="P40" s="167">
        <f t="shared" si="9"/>
        <v>36.8</v>
      </c>
      <c r="Q40" s="167">
        <f t="shared" si="9"/>
        <v>0</v>
      </c>
      <c r="R40" s="166" t="s">
        <v>103</v>
      </c>
      <c r="S40" s="167">
        <f aca="true" t="shared" si="10" ref="S40:AD40">SUM(S34:S39)</f>
        <v>139440.8</v>
      </c>
      <c r="T40" s="167">
        <f t="shared" si="10"/>
        <v>78061.34</v>
      </c>
      <c r="U40" s="167">
        <f t="shared" si="10"/>
        <v>6015.6</v>
      </c>
      <c r="V40" s="167">
        <f t="shared" si="10"/>
        <v>3127.45</v>
      </c>
      <c r="W40" s="167">
        <f t="shared" si="10"/>
        <v>9441.3</v>
      </c>
      <c r="X40" s="167">
        <f t="shared" si="10"/>
        <v>4008.3000000000006</v>
      </c>
      <c r="Y40" s="167">
        <f t="shared" si="10"/>
        <v>999.8000000000001</v>
      </c>
      <c r="Z40" s="167">
        <f t="shared" si="10"/>
        <v>306.1</v>
      </c>
      <c r="AA40" s="167">
        <f t="shared" si="10"/>
        <v>43.6</v>
      </c>
      <c r="AB40" s="167">
        <f t="shared" si="10"/>
        <v>52.739999999999995</v>
      </c>
      <c r="AC40" s="167">
        <f t="shared" si="10"/>
        <v>31.1</v>
      </c>
      <c r="AD40" s="167">
        <f t="shared" si="10"/>
        <v>0</v>
      </c>
      <c r="AJ40" s="41"/>
      <c r="AK40" s="41"/>
      <c r="AL40" s="41"/>
      <c r="AM40" s="76">
        <v>1</v>
      </c>
    </row>
    <row r="41" spans="1:30" ht="12.75">
      <c r="A41" s="130" t="s">
        <v>133</v>
      </c>
      <c r="B41" s="11"/>
      <c r="C41" s="11"/>
      <c r="D41" s="11"/>
      <c r="E41" s="146"/>
      <c r="F41" s="153"/>
      <c r="G41" s="11"/>
      <c r="H41" s="11"/>
      <c r="I41" s="11"/>
      <c r="J41" s="153"/>
      <c r="K41" s="11"/>
      <c r="L41" s="11"/>
      <c r="M41" s="146"/>
      <c r="N41" s="11"/>
      <c r="O41" s="11"/>
      <c r="P41" s="11"/>
      <c r="Q41" s="11"/>
      <c r="R41" s="130" t="s">
        <v>133</v>
      </c>
      <c r="S41" s="11"/>
      <c r="T41" s="11"/>
      <c r="U41" s="11"/>
      <c r="V41" s="146"/>
      <c r="W41" s="11"/>
      <c r="X41" s="11"/>
      <c r="Y41" s="11"/>
      <c r="Z41" s="146"/>
      <c r="AA41" s="11"/>
      <c r="AB41" s="11"/>
      <c r="AC41" s="11"/>
      <c r="AD41" s="11"/>
    </row>
    <row r="42" spans="1:30" ht="12.75">
      <c r="A42" s="128" t="s">
        <v>134</v>
      </c>
      <c r="B42" s="11">
        <v>57731.3</v>
      </c>
      <c r="C42" s="11">
        <v>67462.8</v>
      </c>
      <c r="D42" s="11">
        <v>0</v>
      </c>
      <c r="E42" s="146">
        <v>0</v>
      </c>
      <c r="F42" s="153">
        <v>841.8</v>
      </c>
      <c r="G42" s="11">
        <v>522.4</v>
      </c>
      <c r="H42" s="11">
        <v>0</v>
      </c>
      <c r="I42" s="11">
        <v>0</v>
      </c>
      <c r="J42" s="153">
        <v>0</v>
      </c>
      <c r="K42" s="11">
        <v>0</v>
      </c>
      <c r="L42" s="11">
        <v>0</v>
      </c>
      <c r="M42" s="146">
        <v>0</v>
      </c>
      <c r="N42" s="11">
        <v>158.5</v>
      </c>
      <c r="O42" s="11">
        <v>0</v>
      </c>
      <c r="P42" s="11">
        <v>158.5</v>
      </c>
      <c r="Q42" s="11">
        <v>0</v>
      </c>
      <c r="R42" s="128" t="s">
        <v>134</v>
      </c>
      <c r="S42" s="11">
        <v>20733.1</v>
      </c>
      <c r="T42" s="11">
        <v>10283.5</v>
      </c>
      <c r="U42" s="11">
        <v>1318.7</v>
      </c>
      <c r="V42" s="146">
        <v>829.5</v>
      </c>
      <c r="W42" s="11">
        <v>18675.4</v>
      </c>
      <c r="X42" s="11">
        <v>12713.4</v>
      </c>
      <c r="Y42" s="11">
        <v>179.7</v>
      </c>
      <c r="Z42" s="146">
        <v>100.6</v>
      </c>
      <c r="AA42" s="11">
        <v>0</v>
      </c>
      <c r="AB42" s="11">
        <v>0</v>
      </c>
      <c r="AC42" s="11">
        <v>0</v>
      </c>
      <c r="AD42" s="11">
        <v>0</v>
      </c>
    </row>
    <row r="43" spans="1:30" ht="12.75">
      <c r="A43" s="128" t="s">
        <v>135</v>
      </c>
      <c r="B43" s="11">
        <v>5019.6</v>
      </c>
      <c r="C43" s="11">
        <v>5984.14</v>
      </c>
      <c r="D43" s="11">
        <v>0</v>
      </c>
      <c r="E43" s="146">
        <v>0</v>
      </c>
      <c r="F43" s="153">
        <v>0</v>
      </c>
      <c r="G43" s="11">
        <v>0</v>
      </c>
      <c r="H43" s="11">
        <v>0</v>
      </c>
      <c r="I43" s="11">
        <v>0</v>
      </c>
      <c r="J43" s="153">
        <v>0</v>
      </c>
      <c r="K43" s="11">
        <v>0</v>
      </c>
      <c r="L43" s="11">
        <v>0</v>
      </c>
      <c r="M43" s="146">
        <v>0</v>
      </c>
      <c r="N43" s="11">
        <v>0</v>
      </c>
      <c r="O43" s="11">
        <v>0</v>
      </c>
      <c r="P43" s="11">
        <v>0</v>
      </c>
      <c r="Q43" s="11">
        <v>0</v>
      </c>
      <c r="R43" s="128" t="s">
        <v>135</v>
      </c>
      <c r="S43" s="11">
        <v>697.4</v>
      </c>
      <c r="T43" s="11">
        <v>331.8</v>
      </c>
      <c r="U43" s="11">
        <v>0</v>
      </c>
      <c r="V43" s="146">
        <v>0</v>
      </c>
      <c r="W43" s="11">
        <v>320.6</v>
      </c>
      <c r="X43" s="11">
        <v>74.1</v>
      </c>
      <c r="Y43" s="11">
        <v>0</v>
      </c>
      <c r="Z43" s="146">
        <v>0</v>
      </c>
      <c r="AA43" s="11">
        <v>0</v>
      </c>
      <c r="AB43" s="11">
        <v>0</v>
      </c>
      <c r="AC43" s="11">
        <v>0</v>
      </c>
      <c r="AD43" s="11">
        <v>0</v>
      </c>
    </row>
    <row r="44" spans="1:30" ht="12.75">
      <c r="A44" s="128" t="s">
        <v>136</v>
      </c>
      <c r="B44" s="11">
        <v>52083.5</v>
      </c>
      <c r="C44" s="11">
        <v>68428.34</v>
      </c>
      <c r="D44" s="11">
        <v>0</v>
      </c>
      <c r="E44" s="146">
        <v>0</v>
      </c>
      <c r="F44" s="153">
        <v>2205.6</v>
      </c>
      <c r="G44" s="11">
        <v>2485.62</v>
      </c>
      <c r="H44" s="11">
        <v>0</v>
      </c>
      <c r="I44" s="11">
        <v>0</v>
      </c>
      <c r="J44" s="153">
        <v>0</v>
      </c>
      <c r="K44" s="11">
        <v>0</v>
      </c>
      <c r="L44" s="11">
        <v>0</v>
      </c>
      <c r="M44" s="146">
        <v>0</v>
      </c>
      <c r="N44" s="11">
        <v>0</v>
      </c>
      <c r="O44" s="11">
        <v>18.6</v>
      </c>
      <c r="P44" s="11">
        <v>0</v>
      </c>
      <c r="Q44" s="11">
        <v>0</v>
      </c>
      <c r="R44" s="128" t="s">
        <v>136</v>
      </c>
      <c r="S44" s="11">
        <v>13426.8</v>
      </c>
      <c r="T44" s="11">
        <v>8475.49</v>
      </c>
      <c r="U44" s="11">
        <v>0</v>
      </c>
      <c r="V44" s="146">
        <v>0</v>
      </c>
      <c r="W44" s="11">
        <v>1806.2</v>
      </c>
      <c r="X44" s="11">
        <v>514.59</v>
      </c>
      <c r="Y44" s="11">
        <v>0</v>
      </c>
      <c r="Z44" s="146">
        <v>0</v>
      </c>
      <c r="AA44" s="11">
        <v>0</v>
      </c>
      <c r="AB44" s="11">
        <v>0</v>
      </c>
      <c r="AC44" s="11">
        <v>0</v>
      </c>
      <c r="AD44" s="11">
        <v>0</v>
      </c>
    </row>
    <row r="45" spans="1:30" s="76" customFormat="1" ht="12.75">
      <c r="A45" s="166" t="s">
        <v>103</v>
      </c>
      <c r="B45" s="167">
        <f aca="true" t="shared" si="11" ref="B45:Q45">SUM(B42:B44)</f>
        <v>114834.4</v>
      </c>
      <c r="C45" s="167">
        <f t="shared" si="11"/>
        <v>141875.28</v>
      </c>
      <c r="D45" s="167">
        <f t="shared" si="11"/>
        <v>0</v>
      </c>
      <c r="E45" s="167">
        <f t="shared" si="11"/>
        <v>0</v>
      </c>
      <c r="F45" s="167">
        <f t="shared" si="11"/>
        <v>3047.3999999999996</v>
      </c>
      <c r="G45" s="167">
        <f t="shared" si="11"/>
        <v>3008.02</v>
      </c>
      <c r="H45" s="167">
        <f t="shared" si="11"/>
        <v>0</v>
      </c>
      <c r="I45" s="167">
        <f t="shared" si="11"/>
        <v>0</v>
      </c>
      <c r="J45" s="167">
        <f t="shared" si="11"/>
        <v>0</v>
      </c>
      <c r="K45" s="167">
        <f t="shared" si="11"/>
        <v>0</v>
      </c>
      <c r="L45" s="167">
        <f t="shared" si="11"/>
        <v>0</v>
      </c>
      <c r="M45" s="167">
        <f t="shared" si="11"/>
        <v>0</v>
      </c>
      <c r="N45" s="167">
        <f t="shared" si="11"/>
        <v>158.5</v>
      </c>
      <c r="O45" s="167">
        <f t="shared" si="11"/>
        <v>18.6</v>
      </c>
      <c r="P45" s="167">
        <f t="shared" si="11"/>
        <v>158.5</v>
      </c>
      <c r="Q45" s="167">
        <f t="shared" si="11"/>
        <v>0</v>
      </c>
      <c r="R45" s="166" t="s">
        <v>103</v>
      </c>
      <c r="S45" s="167">
        <f aca="true" t="shared" si="12" ref="S45:AD45">SUM(S42:S44)</f>
        <v>34857.3</v>
      </c>
      <c r="T45" s="167">
        <f t="shared" si="12"/>
        <v>19090.79</v>
      </c>
      <c r="U45" s="167">
        <f t="shared" si="12"/>
        <v>1318.7</v>
      </c>
      <c r="V45" s="167">
        <f t="shared" si="12"/>
        <v>829.5</v>
      </c>
      <c r="W45" s="167">
        <f t="shared" si="12"/>
        <v>20802.2</v>
      </c>
      <c r="X45" s="167">
        <f t="shared" si="12"/>
        <v>13302.09</v>
      </c>
      <c r="Y45" s="167">
        <f t="shared" si="12"/>
        <v>179.7</v>
      </c>
      <c r="Z45" s="167">
        <f t="shared" si="12"/>
        <v>100.6</v>
      </c>
      <c r="AA45" s="167">
        <f t="shared" si="12"/>
        <v>0</v>
      </c>
      <c r="AB45" s="167">
        <f t="shared" si="12"/>
        <v>0</v>
      </c>
      <c r="AC45" s="167">
        <f t="shared" si="12"/>
        <v>0</v>
      </c>
      <c r="AD45" s="167">
        <f t="shared" si="12"/>
        <v>0</v>
      </c>
    </row>
    <row r="46" spans="1:30" ht="12.75">
      <c r="A46" s="130" t="s">
        <v>137</v>
      </c>
      <c r="B46" s="11"/>
      <c r="C46" s="11"/>
      <c r="D46" s="11"/>
      <c r="E46" s="146"/>
      <c r="F46" s="153"/>
      <c r="G46" s="11"/>
      <c r="H46" s="11"/>
      <c r="I46" s="11"/>
      <c r="J46" s="153"/>
      <c r="K46" s="11"/>
      <c r="L46" s="11"/>
      <c r="M46" s="146"/>
      <c r="N46" s="11"/>
      <c r="O46" s="11"/>
      <c r="P46" s="11"/>
      <c r="Q46" s="11"/>
      <c r="R46" s="130" t="s">
        <v>137</v>
      </c>
      <c r="S46" s="11"/>
      <c r="T46" s="11"/>
      <c r="U46" s="11"/>
      <c r="V46" s="146"/>
      <c r="W46" s="11"/>
      <c r="X46" s="11"/>
      <c r="Y46" s="11"/>
      <c r="Z46" s="146"/>
      <c r="AA46" s="11"/>
      <c r="AB46" s="11"/>
      <c r="AC46" s="11"/>
      <c r="AD46" s="11"/>
    </row>
    <row r="47" spans="1:30" ht="12.75">
      <c r="A47" s="128" t="s">
        <v>138</v>
      </c>
      <c r="B47" s="11">
        <v>188021.2</v>
      </c>
      <c r="C47" s="11">
        <v>195280.04</v>
      </c>
      <c r="D47" s="11">
        <v>0</v>
      </c>
      <c r="E47" s="146">
        <v>0</v>
      </c>
      <c r="F47" s="153">
        <v>20210.4</v>
      </c>
      <c r="G47" s="11">
        <v>23508.8</v>
      </c>
      <c r="H47" s="11">
        <v>0</v>
      </c>
      <c r="I47" s="11">
        <v>0</v>
      </c>
      <c r="J47" s="153">
        <v>7606.2</v>
      </c>
      <c r="K47" s="11">
        <v>8833.9</v>
      </c>
      <c r="L47" s="11">
        <v>343.3</v>
      </c>
      <c r="M47" s="146">
        <v>339.9</v>
      </c>
      <c r="N47" s="11">
        <v>144.5</v>
      </c>
      <c r="O47" s="11">
        <v>162.1</v>
      </c>
      <c r="P47" s="11">
        <v>37.4</v>
      </c>
      <c r="Q47" s="11">
        <v>13.2</v>
      </c>
      <c r="R47" s="128" t="s">
        <v>138</v>
      </c>
      <c r="S47" s="11">
        <v>10694.9</v>
      </c>
      <c r="T47" s="11">
        <v>7710.4</v>
      </c>
      <c r="U47" s="11">
        <v>754</v>
      </c>
      <c r="V47" s="146">
        <v>414</v>
      </c>
      <c r="W47" s="11">
        <v>683.7</v>
      </c>
      <c r="X47" s="11">
        <v>473.4</v>
      </c>
      <c r="Y47" s="11">
        <v>97.9</v>
      </c>
      <c r="Z47" s="146">
        <v>0</v>
      </c>
      <c r="AA47" s="11">
        <v>0</v>
      </c>
      <c r="AB47" s="11">
        <v>0</v>
      </c>
      <c r="AC47" s="11">
        <v>0</v>
      </c>
      <c r="AD47" s="11">
        <v>0</v>
      </c>
    </row>
    <row r="48" spans="1:30" ht="12.75">
      <c r="A48" s="128" t="s">
        <v>139</v>
      </c>
      <c r="B48" s="11">
        <v>71343.4</v>
      </c>
      <c r="C48" s="11">
        <v>69086.29</v>
      </c>
      <c r="D48" s="11">
        <v>0</v>
      </c>
      <c r="E48" s="146">
        <v>0</v>
      </c>
      <c r="F48" s="153">
        <v>7463</v>
      </c>
      <c r="G48" s="11">
        <v>9313.36</v>
      </c>
      <c r="H48" s="11">
        <v>0</v>
      </c>
      <c r="I48" s="11">
        <v>0</v>
      </c>
      <c r="J48" s="153">
        <v>101.5</v>
      </c>
      <c r="K48" s="11">
        <v>0</v>
      </c>
      <c r="L48" s="11">
        <v>0</v>
      </c>
      <c r="M48" s="146">
        <v>0</v>
      </c>
      <c r="N48" s="11">
        <v>37.8</v>
      </c>
      <c r="O48" s="11">
        <v>0</v>
      </c>
      <c r="P48" s="11">
        <v>0</v>
      </c>
      <c r="Q48" s="11">
        <v>0</v>
      </c>
      <c r="R48" s="128" t="s">
        <v>139</v>
      </c>
      <c r="S48" s="11">
        <v>3384.3</v>
      </c>
      <c r="T48" s="11">
        <v>2260.3</v>
      </c>
      <c r="U48" s="11">
        <v>0</v>
      </c>
      <c r="V48" s="146">
        <v>0</v>
      </c>
      <c r="W48" s="11">
        <v>579.6</v>
      </c>
      <c r="X48" s="11">
        <v>172.57</v>
      </c>
      <c r="Y48" s="11">
        <v>0</v>
      </c>
      <c r="Z48" s="146">
        <v>0</v>
      </c>
      <c r="AA48" s="11">
        <v>0</v>
      </c>
      <c r="AB48" s="11">
        <v>0</v>
      </c>
      <c r="AC48" s="11">
        <v>0</v>
      </c>
      <c r="AD48" s="11">
        <v>0</v>
      </c>
    </row>
    <row r="49" spans="1:30" ht="12.75">
      <c r="A49" s="128" t="s">
        <v>140</v>
      </c>
      <c r="B49" s="11">
        <v>32255.6</v>
      </c>
      <c r="C49" s="11">
        <v>39677.82</v>
      </c>
      <c r="D49" s="11">
        <v>0</v>
      </c>
      <c r="E49" s="146">
        <v>0</v>
      </c>
      <c r="F49" s="153">
        <v>11855.7</v>
      </c>
      <c r="G49" s="11">
        <v>12019.7</v>
      </c>
      <c r="H49" s="11">
        <v>0</v>
      </c>
      <c r="I49" s="11">
        <v>0</v>
      </c>
      <c r="J49" s="153">
        <v>6685.7</v>
      </c>
      <c r="K49" s="11">
        <v>7886.3</v>
      </c>
      <c r="L49" s="11">
        <v>0</v>
      </c>
      <c r="M49" s="146">
        <v>0</v>
      </c>
      <c r="N49" s="11">
        <v>0</v>
      </c>
      <c r="O49" s="11">
        <v>0</v>
      </c>
      <c r="P49" s="11">
        <v>0</v>
      </c>
      <c r="Q49" s="11">
        <v>0</v>
      </c>
      <c r="R49" s="128" t="s">
        <v>140</v>
      </c>
      <c r="S49" s="11">
        <v>484.2</v>
      </c>
      <c r="T49" s="11">
        <v>465.4</v>
      </c>
      <c r="U49" s="11">
        <v>0</v>
      </c>
      <c r="V49" s="146">
        <v>0</v>
      </c>
      <c r="W49" s="11">
        <v>0</v>
      </c>
      <c r="X49" s="11">
        <v>20.1</v>
      </c>
      <c r="Y49" s="11">
        <v>0</v>
      </c>
      <c r="Z49" s="146">
        <v>0</v>
      </c>
      <c r="AA49" s="11">
        <v>3.8</v>
      </c>
      <c r="AB49" s="11">
        <v>0</v>
      </c>
      <c r="AC49" s="11">
        <v>0</v>
      </c>
      <c r="AD49" s="11">
        <v>0</v>
      </c>
    </row>
    <row r="50" spans="1:30" ht="12.75">
      <c r="A50" s="128" t="s">
        <v>141</v>
      </c>
      <c r="B50" s="11">
        <v>185159.9</v>
      </c>
      <c r="C50" s="11">
        <v>196006.2</v>
      </c>
      <c r="D50" s="11">
        <v>0</v>
      </c>
      <c r="E50" s="146">
        <v>0</v>
      </c>
      <c r="F50" s="153">
        <v>20913.2</v>
      </c>
      <c r="G50" s="11">
        <v>23410.36</v>
      </c>
      <c r="H50" s="11">
        <v>0</v>
      </c>
      <c r="I50" s="11">
        <v>0</v>
      </c>
      <c r="J50" s="153">
        <v>15.6</v>
      </c>
      <c r="K50" s="11">
        <v>175.8</v>
      </c>
      <c r="L50" s="11">
        <v>0</v>
      </c>
      <c r="M50" s="146">
        <v>0</v>
      </c>
      <c r="N50" s="11">
        <v>184.8</v>
      </c>
      <c r="O50" s="11">
        <v>96.5</v>
      </c>
      <c r="P50" s="11">
        <v>0</v>
      </c>
      <c r="Q50" s="11">
        <v>0</v>
      </c>
      <c r="R50" s="128" t="s">
        <v>141</v>
      </c>
      <c r="S50" s="11">
        <v>24047.3</v>
      </c>
      <c r="T50" s="11">
        <v>17478.98</v>
      </c>
      <c r="U50" s="11">
        <v>0</v>
      </c>
      <c r="V50" s="146">
        <v>87.4</v>
      </c>
      <c r="W50" s="11">
        <v>2481.8</v>
      </c>
      <c r="X50" s="11">
        <v>1744.07</v>
      </c>
      <c r="Y50" s="11">
        <v>0</v>
      </c>
      <c r="Z50" s="146">
        <v>0</v>
      </c>
      <c r="AA50" s="11">
        <v>53.5</v>
      </c>
      <c r="AB50" s="11">
        <v>0</v>
      </c>
      <c r="AC50" s="11">
        <v>0</v>
      </c>
      <c r="AD50" s="11">
        <v>0</v>
      </c>
    </row>
    <row r="51" spans="1:30" s="76" customFormat="1" ht="12.75">
      <c r="A51" s="166" t="s">
        <v>103</v>
      </c>
      <c r="B51" s="167">
        <f aca="true" t="shared" si="13" ref="B51:Q51">SUM(B47:B50)</f>
        <v>476780.1</v>
      </c>
      <c r="C51" s="167">
        <f t="shared" si="13"/>
        <v>500050.35000000003</v>
      </c>
      <c r="D51" s="167">
        <f t="shared" si="13"/>
        <v>0</v>
      </c>
      <c r="E51" s="167">
        <f t="shared" si="13"/>
        <v>0</v>
      </c>
      <c r="F51" s="167">
        <f t="shared" si="13"/>
        <v>60442.3</v>
      </c>
      <c r="G51" s="167">
        <f t="shared" si="13"/>
        <v>68252.22</v>
      </c>
      <c r="H51" s="167">
        <f t="shared" si="13"/>
        <v>0</v>
      </c>
      <c r="I51" s="167">
        <f t="shared" si="13"/>
        <v>0</v>
      </c>
      <c r="J51" s="167">
        <f t="shared" si="13"/>
        <v>14409</v>
      </c>
      <c r="K51" s="167">
        <f t="shared" si="13"/>
        <v>16896</v>
      </c>
      <c r="L51" s="167">
        <f t="shared" si="13"/>
        <v>343.3</v>
      </c>
      <c r="M51" s="167">
        <f t="shared" si="13"/>
        <v>339.9</v>
      </c>
      <c r="N51" s="167">
        <f t="shared" si="13"/>
        <v>367.1</v>
      </c>
      <c r="O51" s="167">
        <f t="shared" si="13"/>
        <v>258.6</v>
      </c>
      <c r="P51" s="167">
        <f t="shared" si="13"/>
        <v>37.4</v>
      </c>
      <c r="Q51" s="167">
        <f t="shared" si="13"/>
        <v>13.2</v>
      </c>
      <c r="R51" s="166" t="s">
        <v>103</v>
      </c>
      <c r="S51" s="167">
        <f aca="true" t="shared" si="14" ref="S51:AD51">SUM(S47:S50)</f>
        <v>38610.7</v>
      </c>
      <c r="T51" s="167">
        <f t="shared" si="14"/>
        <v>27915.08</v>
      </c>
      <c r="U51" s="167">
        <f t="shared" si="14"/>
        <v>754</v>
      </c>
      <c r="V51" s="167">
        <f t="shared" si="14"/>
        <v>501.4</v>
      </c>
      <c r="W51" s="167">
        <f t="shared" si="14"/>
        <v>3745.1000000000004</v>
      </c>
      <c r="X51" s="167">
        <f t="shared" si="14"/>
        <v>2410.14</v>
      </c>
      <c r="Y51" s="167">
        <f t="shared" si="14"/>
        <v>97.9</v>
      </c>
      <c r="Z51" s="167">
        <f t="shared" si="14"/>
        <v>0</v>
      </c>
      <c r="AA51" s="167">
        <f t="shared" si="14"/>
        <v>57.3</v>
      </c>
      <c r="AB51" s="167">
        <f t="shared" si="14"/>
        <v>0</v>
      </c>
      <c r="AC51" s="167">
        <f t="shared" si="14"/>
        <v>0</v>
      </c>
      <c r="AD51" s="167">
        <f t="shared" si="14"/>
        <v>0</v>
      </c>
    </row>
    <row r="52" spans="1:30" ht="12.75">
      <c r="A52" s="130" t="s">
        <v>142</v>
      </c>
      <c r="B52" s="11"/>
      <c r="C52" s="11"/>
      <c r="D52" s="11"/>
      <c r="E52" s="146"/>
      <c r="F52" s="153"/>
      <c r="G52" s="11"/>
      <c r="H52" s="11"/>
      <c r="I52" s="11"/>
      <c r="J52" s="153"/>
      <c r="K52" s="11"/>
      <c r="L52" s="11"/>
      <c r="M52" s="146"/>
      <c r="N52" s="11"/>
      <c r="O52" s="11"/>
      <c r="P52" s="11"/>
      <c r="Q52" s="11"/>
      <c r="R52" s="130" t="s">
        <v>142</v>
      </c>
      <c r="S52" s="11"/>
      <c r="T52" s="11"/>
      <c r="U52" s="11"/>
      <c r="V52" s="146"/>
      <c r="W52" s="11"/>
      <c r="X52" s="11"/>
      <c r="Y52" s="11"/>
      <c r="Z52" s="146"/>
      <c r="AA52" s="11"/>
      <c r="AB52" s="11"/>
      <c r="AC52" s="11"/>
      <c r="AD52" s="11"/>
    </row>
    <row r="53" spans="1:30" ht="12.75">
      <c r="A53" s="128" t="s">
        <v>143</v>
      </c>
      <c r="B53" s="11">
        <v>47873.7</v>
      </c>
      <c r="C53" s="11">
        <v>61057.06</v>
      </c>
      <c r="D53" s="11">
        <v>4042</v>
      </c>
      <c r="E53" s="146">
        <v>4839</v>
      </c>
      <c r="F53" s="153">
        <v>267</v>
      </c>
      <c r="G53" s="11">
        <v>348.85</v>
      </c>
      <c r="H53" s="11">
        <v>0</v>
      </c>
      <c r="I53" s="11">
        <v>0</v>
      </c>
      <c r="J53" s="153">
        <v>0</v>
      </c>
      <c r="K53" s="11">
        <v>0</v>
      </c>
      <c r="L53" s="11">
        <v>0</v>
      </c>
      <c r="M53" s="146">
        <v>0</v>
      </c>
      <c r="N53" s="11">
        <v>20</v>
      </c>
      <c r="O53" s="11">
        <v>37.2</v>
      </c>
      <c r="P53" s="11">
        <v>0</v>
      </c>
      <c r="Q53" s="11">
        <v>0</v>
      </c>
      <c r="R53" s="128" t="s">
        <v>143</v>
      </c>
      <c r="S53" s="11">
        <v>12227.2</v>
      </c>
      <c r="T53" s="11">
        <v>5492.76</v>
      </c>
      <c r="U53" s="11">
        <v>2918.2</v>
      </c>
      <c r="V53" s="146">
        <v>2645.38</v>
      </c>
      <c r="W53" s="11">
        <v>13914.5</v>
      </c>
      <c r="X53" s="11">
        <v>6424.56</v>
      </c>
      <c r="Y53" s="11">
        <v>849.1</v>
      </c>
      <c r="Z53" s="146">
        <v>612.4</v>
      </c>
      <c r="AA53" s="11">
        <v>46.5</v>
      </c>
      <c r="AB53" s="11">
        <v>65.4</v>
      </c>
      <c r="AC53" s="11">
        <v>46.5</v>
      </c>
      <c r="AD53" s="11">
        <v>65.4</v>
      </c>
    </row>
    <row r="54" spans="1:30" ht="12.75">
      <c r="A54" s="128" t="s">
        <v>144</v>
      </c>
      <c r="B54" s="11">
        <v>52529.7</v>
      </c>
      <c r="C54" s="11">
        <v>76449</v>
      </c>
      <c r="D54" s="11">
        <v>0</v>
      </c>
      <c r="E54" s="146">
        <v>0</v>
      </c>
      <c r="F54" s="153">
        <v>0</v>
      </c>
      <c r="G54" s="11">
        <v>23.8</v>
      </c>
      <c r="H54" s="11">
        <v>0</v>
      </c>
      <c r="I54" s="11">
        <v>0</v>
      </c>
      <c r="J54" s="153">
        <v>0</v>
      </c>
      <c r="K54" s="11">
        <v>0</v>
      </c>
      <c r="L54" s="11">
        <v>0</v>
      </c>
      <c r="M54" s="146">
        <v>0</v>
      </c>
      <c r="N54" s="11">
        <v>407.7</v>
      </c>
      <c r="O54" s="11">
        <v>259.9</v>
      </c>
      <c r="P54" s="11">
        <v>0</v>
      </c>
      <c r="Q54" s="11">
        <v>0</v>
      </c>
      <c r="R54" s="128" t="s">
        <v>144</v>
      </c>
      <c r="S54" s="11">
        <v>10888.9</v>
      </c>
      <c r="T54" s="11">
        <v>4672.1</v>
      </c>
      <c r="U54" s="11">
        <v>338</v>
      </c>
      <c r="V54" s="146">
        <v>51.9</v>
      </c>
      <c r="W54" s="11">
        <v>23314.9</v>
      </c>
      <c r="X54" s="11">
        <v>15685.57</v>
      </c>
      <c r="Y54" s="11">
        <v>287.9</v>
      </c>
      <c r="Z54" s="146">
        <v>212.8</v>
      </c>
      <c r="AA54" s="11">
        <v>0</v>
      </c>
      <c r="AB54" s="11">
        <v>0</v>
      </c>
      <c r="AC54" s="11">
        <v>0</v>
      </c>
      <c r="AD54" s="11">
        <v>0</v>
      </c>
    </row>
    <row r="55" spans="1:30" s="76" customFormat="1" ht="12.75">
      <c r="A55" s="166" t="s">
        <v>103</v>
      </c>
      <c r="B55" s="167">
        <f aca="true" t="shared" si="15" ref="B55:Q55">SUM(B53:B54)</f>
        <v>100403.4</v>
      </c>
      <c r="C55" s="167">
        <f t="shared" si="15"/>
        <v>137506.06</v>
      </c>
      <c r="D55" s="167">
        <f t="shared" si="15"/>
        <v>4042</v>
      </c>
      <c r="E55" s="167">
        <f t="shared" si="15"/>
        <v>4839</v>
      </c>
      <c r="F55" s="167">
        <f t="shared" si="15"/>
        <v>267</v>
      </c>
      <c r="G55" s="167">
        <f t="shared" si="15"/>
        <v>372.65000000000003</v>
      </c>
      <c r="H55" s="167">
        <f t="shared" si="15"/>
        <v>0</v>
      </c>
      <c r="I55" s="167">
        <f t="shared" si="15"/>
        <v>0</v>
      </c>
      <c r="J55" s="167">
        <f t="shared" si="15"/>
        <v>0</v>
      </c>
      <c r="K55" s="167">
        <f t="shared" si="15"/>
        <v>0</v>
      </c>
      <c r="L55" s="167">
        <f t="shared" si="15"/>
        <v>0</v>
      </c>
      <c r="M55" s="167">
        <f t="shared" si="15"/>
        <v>0</v>
      </c>
      <c r="N55" s="167">
        <f t="shared" si="15"/>
        <v>427.7</v>
      </c>
      <c r="O55" s="167">
        <f t="shared" si="15"/>
        <v>297.09999999999997</v>
      </c>
      <c r="P55" s="167">
        <f t="shared" si="15"/>
        <v>0</v>
      </c>
      <c r="Q55" s="167">
        <f t="shared" si="15"/>
        <v>0</v>
      </c>
      <c r="R55" s="166" t="s">
        <v>103</v>
      </c>
      <c r="S55" s="167">
        <f aca="true" t="shared" si="16" ref="S55:AD55">SUM(S53:S54)</f>
        <v>23116.1</v>
      </c>
      <c r="T55" s="167">
        <f t="shared" si="16"/>
        <v>10164.86</v>
      </c>
      <c r="U55" s="167">
        <f t="shared" si="16"/>
        <v>3256.2</v>
      </c>
      <c r="V55" s="167">
        <f t="shared" si="16"/>
        <v>2697.28</v>
      </c>
      <c r="W55" s="167">
        <f t="shared" si="16"/>
        <v>37229.4</v>
      </c>
      <c r="X55" s="167">
        <f t="shared" si="16"/>
        <v>22110.13</v>
      </c>
      <c r="Y55" s="167">
        <f t="shared" si="16"/>
        <v>1137</v>
      </c>
      <c r="Z55" s="167">
        <f t="shared" si="16"/>
        <v>825.2</v>
      </c>
      <c r="AA55" s="167">
        <f t="shared" si="16"/>
        <v>46.5</v>
      </c>
      <c r="AB55" s="167">
        <f t="shared" si="16"/>
        <v>65.4</v>
      </c>
      <c r="AC55" s="167">
        <f t="shared" si="16"/>
        <v>46.5</v>
      </c>
      <c r="AD55" s="167">
        <f t="shared" si="16"/>
        <v>65.4</v>
      </c>
    </row>
    <row r="56" spans="1:30" ht="12.75">
      <c r="A56" s="175" t="s">
        <v>145</v>
      </c>
      <c r="B56" s="11"/>
      <c r="C56" s="11"/>
      <c r="D56" s="11"/>
      <c r="E56" s="146"/>
      <c r="F56" s="153"/>
      <c r="G56" s="11"/>
      <c r="H56" s="11"/>
      <c r="I56" s="11"/>
      <c r="J56" s="153"/>
      <c r="K56" s="11"/>
      <c r="L56" s="11"/>
      <c r="M56" s="146"/>
      <c r="N56" s="11"/>
      <c r="O56" s="11"/>
      <c r="P56" s="11"/>
      <c r="Q56" s="11"/>
      <c r="R56" s="175" t="s">
        <v>145</v>
      </c>
      <c r="S56" s="11"/>
      <c r="T56" s="11"/>
      <c r="U56" s="11"/>
      <c r="V56" s="146"/>
      <c r="W56" s="11"/>
      <c r="X56" s="11"/>
      <c r="Y56" s="11"/>
      <c r="Z56" s="146"/>
      <c r="AA56" s="11"/>
      <c r="AB56" s="11"/>
      <c r="AC56" s="11"/>
      <c r="AD56" s="11"/>
    </row>
    <row r="57" spans="1:30" ht="12.75">
      <c r="A57" s="128" t="s">
        <v>146</v>
      </c>
      <c r="B57" s="11">
        <v>89182.5</v>
      </c>
      <c r="C57" s="11">
        <v>105309.34</v>
      </c>
      <c r="D57" s="11">
        <v>0</v>
      </c>
      <c r="E57" s="146">
        <v>0</v>
      </c>
      <c r="F57" s="153">
        <v>1772</v>
      </c>
      <c r="G57" s="11">
        <v>2908.89</v>
      </c>
      <c r="H57" s="11">
        <v>0</v>
      </c>
      <c r="I57" s="11">
        <v>0</v>
      </c>
      <c r="J57" s="153">
        <v>3.3</v>
      </c>
      <c r="K57" s="11">
        <v>35.43</v>
      </c>
      <c r="L57" s="11">
        <v>0</v>
      </c>
      <c r="M57" s="146">
        <v>0</v>
      </c>
      <c r="N57" s="11">
        <v>263.9</v>
      </c>
      <c r="O57" s="11">
        <v>116.8</v>
      </c>
      <c r="P57" s="11">
        <v>0</v>
      </c>
      <c r="Q57" s="11">
        <v>0</v>
      </c>
      <c r="R57" s="128" t="s">
        <v>146</v>
      </c>
      <c r="S57" s="11">
        <v>2920.9</v>
      </c>
      <c r="T57" s="11">
        <v>2666.43</v>
      </c>
      <c r="U57" s="11">
        <v>314</v>
      </c>
      <c r="V57" s="146">
        <v>225.7</v>
      </c>
      <c r="W57" s="11">
        <v>260.7</v>
      </c>
      <c r="X57" s="11">
        <v>126.1</v>
      </c>
      <c r="Y57" s="11">
        <v>0</v>
      </c>
      <c r="Z57" s="146">
        <v>0</v>
      </c>
      <c r="AA57" s="11">
        <v>5</v>
      </c>
      <c r="AB57" s="11">
        <v>0</v>
      </c>
      <c r="AC57" s="11">
        <v>0</v>
      </c>
      <c r="AD57" s="11">
        <v>0</v>
      </c>
    </row>
    <row r="58" spans="1:30" ht="12.75">
      <c r="A58" s="128" t="s">
        <v>147</v>
      </c>
      <c r="B58" s="11">
        <v>117741.8</v>
      </c>
      <c r="C58" s="11">
        <v>121317.22</v>
      </c>
      <c r="D58" s="11">
        <v>0</v>
      </c>
      <c r="E58" s="146">
        <v>0</v>
      </c>
      <c r="F58" s="153">
        <v>2565.7</v>
      </c>
      <c r="G58" s="11">
        <v>2396.1</v>
      </c>
      <c r="H58" s="11">
        <v>0</v>
      </c>
      <c r="I58" s="11">
        <v>0</v>
      </c>
      <c r="J58" s="153">
        <v>9.9</v>
      </c>
      <c r="K58" s="11">
        <v>0</v>
      </c>
      <c r="L58" s="11">
        <v>0</v>
      </c>
      <c r="M58" s="146">
        <v>0</v>
      </c>
      <c r="N58" s="11">
        <v>0</v>
      </c>
      <c r="O58" s="11">
        <v>37.1</v>
      </c>
      <c r="P58" s="11">
        <v>0</v>
      </c>
      <c r="Q58" s="11">
        <v>0</v>
      </c>
      <c r="R58" s="128" t="s">
        <v>147</v>
      </c>
      <c r="S58" s="11">
        <v>2512.5</v>
      </c>
      <c r="T58" s="11">
        <v>1876.35</v>
      </c>
      <c r="U58" s="11">
        <v>73</v>
      </c>
      <c r="V58" s="146">
        <v>0</v>
      </c>
      <c r="W58" s="11">
        <v>1160.9</v>
      </c>
      <c r="X58" s="11">
        <v>624.63</v>
      </c>
      <c r="Y58" s="11">
        <v>0</v>
      </c>
      <c r="Z58" s="146">
        <v>0</v>
      </c>
      <c r="AA58" s="11">
        <v>0</v>
      </c>
      <c r="AB58" s="11">
        <v>0</v>
      </c>
      <c r="AC58" s="11">
        <v>0</v>
      </c>
      <c r="AD58" s="11">
        <v>0</v>
      </c>
    </row>
    <row r="59" spans="1:30" ht="12.75">
      <c r="A59" s="128" t="s">
        <v>148</v>
      </c>
      <c r="B59" s="11">
        <v>210393</v>
      </c>
      <c r="C59" s="11">
        <v>237121.86</v>
      </c>
      <c r="D59" s="11">
        <v>0</v>
      </c>
      <c r="E59" s="146">
        <v>0</v>
      </c>
      <c r="F59" s="153">
        <v>2014.7</v>
      </c>
      <c r="G59" s="11">
        <v>2306</v>
      </c>
      <c r="H59" s="11">
        <v>0</v>
      </c>
      <c r="I59" s="11">
        <v>0</v>
      </c>
      <c r="J59" s="153">
        <v>0</v>
      </c>
      <c r="K59" s="11">
        <v>0</v>
      </c>
      <c r="L59" s="11">
        <v>0</v>
      </c>
      <c r="M59" s="146">
        <v>0</v>
      </c>
      <c r="N59" s="11">
        <v>21.5</v>
      </c>
      <c r="O59" s="11">
        <v>40.4</v>
      </c>
      <c r="P59" s="11">
        <v>0</v>
      </c>
      <c r="Q59" s="11">
        <v>0</v>
      </c>
      <c r="R59" s="128" t="s">
        <v>148</v>
      </c>
      <c r="S59" s="11">
        <v>2853.7</v>
      </c>
      <c r="T59" s="11">
        <v>1733.2</v>
      </c>
      <c r="U59" s="11">
        <v>0</v>
      </c>
      <c r="V59" s="146">
        <v>0</v>
      </c>
      <c r="W59" s="11">
        <v>449.9</v>
      </c>
      <c r="X59" s="11">
        <v>194.2</v>
      </c>
      <c r="Y59" s="11">
        <v>0</v>
      </c>
      <c r="Z59" s="146">
        <v>0</v>
      </c>
      <c r="AA59" s="11">
        <v>0</v>
      </c>
      <c r="AB59" s="11">
        <v>0</v>
      </c>
      <c r="AC59" s="11">
        <v>0</v>
      </c>
      <c r="AD59" s="11">
        <v>0</v>
      </c>
    </row>
    <row r="60" spans="1:30" ht="12.75">
      <c r="A60" s="176" t="s">
        <v>149</v>
      </c>
      <c r="B60" s="11">
        <v>23303.6</v>
      </c>
      <c r="C60" s="11">
        <v>25394.82</v>
      </c>
      <c r="D60" s="11">
        <v>0</v>
      </c>
      <c r="E60" s="146">
        <v>0</v>
      </c>
      <c r="F60" s="153">
        <v>483.3</v>
      </c>
      <c r="G60" s="11">
        <v>814.25</v>
      </c>
      <c r="H60" s="11">
        <v>0</v>
      </c>
      <c r="I60" s="11">
        <v>0</v>
      </c>
      <c r="J60" s="153">
        <v>0</v>
      </c>
      <c r="K60" s="11">
        <v>0</v>
      </c>
      <c r="L60" s="11">
        <v>0</v>
      </c>
      <c r="M60" s="146">
        <v>0</v>
      </c>
      <c r="N60" s="11">
        <v>0</v>
      </c>
      <c r="O60" s="11">
        <v>0</v>
      </c>
      <c r="P60" s="11">
        <v>0</v>
      </c>
      <c r="Q60" s="11">
        <v>0</v>
      </c>
      <c r="R60" s="176" t="s">
        <v>149</v>
      </c>
      <c r="S60" s="11">
        <v>21.9</v>
      </c>
      <c r="T60" s="11">
        <v>201.13</v>
      </c>
      <c r="U60" s="11">
        <v>0</v>
      </c>
      <c r="V60" s="146">
        <v>0</v>
      </c>
      <c r="W60" s="11">
        <v>100.6</v>
      </c>
      <c r="X60" s="11">
        <v>133.49</v>
      </c>
      <c r="Y60" s="11">
        <v>0</v>
      </c>
      <c r="Z60" s="146">
        <v>0</v>
      </c>
      <c r="AA60" s="11">
        <v>0</v>
      </c>
      <c r="AB60" s="11">
        <v>0</v>
      </c>
      <c r="AC60" s="11">
        <v>0</v>
      </c>
      <c r="AD60" s="11">
        <v>0</v>
      </c>
    </row>
    <row r="61" spans="1:30" s="76" customFormat="1" ht="12.75">
      <c r="A61" s="179" t="s">
        <v>103</v>
      </c>
      <c r="B61" s="167">
        <f aca="true" t="shared" si="17" ref="B61:Q61">SUM(B57:B60)</f>
        <v>440620.89999999997</v>
      </c>
      <c r="C61" s="167">
        <f t="shared" si="17"/>
        <v>489143.24</v>
      </c>
      <c r="D61" s="167">
        <f t="shared" si="17"/>
        <v>0</v>
      </c>
      <c r="E61" s="167">
        <f t="shared" si="17"/>
        <v>0</v>
      </c>
      <c r="F61" s="167">
        <f t="shared" si="17"/>
        <v>6835.7</v>
      </c>
      <c r="G61" s="167">
        <f t="shared" si="17"/>
        <v>8425.24</v>
      </c>
      <c r="H61" s="167">
        <f t="shared" si="17"/>
        <v>0</v>
      </c>
      <c r="I61" s="167">
        <f t="shared" si="17"/>
        <v>0</v>
      </c>
      <c r="J61" s="167">
        <f t="shared" si="17"/>
        <v>13.2</v>
      </c>
      <c r="K61" s="167">
        <f t="shared" si="17"/>
        <v>35.43</v>
      </c>
      <c r="L61" s="167">
        <f t="shared" si="17"/>
        <v>0</v>
      </c>
      <c r="M61" s="167">
        <f t="shared" si="17"/>
        <v>0</v>
      </c>
      <c r="N61" s="167">
        <f t="shared" si="17"/>
        <v>285.4</v>
      </c>
      <c r="O61" s="167">
        <f t="shared" si="17"/>
        <v>194.3</v>
      </c>
      <c r="P61" s="167">
        <f t="shared" si="17"/>
        <v>0</v>
      </c>
      <c r="Q61" s="167">
        <f t="shared" si="17"/>
        <v>0</v>
      </c>
      <c r="R61" s="179" t="s">
        <v>103</v>
      </c>
      <c r="S61" s="167">
        <f aca="true" t="shared" si="18" ref="S61:AD61">SUM(S57:S60)</f>
        <v>8308.999999999998</v>
      </c>
      <c r="T61" s="167">
        <f t="shared" si="18"/>
        <v>6477.11</v>
      </c>
      <c r="U61" s="167">
        <f t="shared" si="18"/>
        <v>387</v>
      </c>
      <c r="V61" s="167">
        <f t="shared" si="18"/>
        <v>225.7</v>
      </c>
      <c r="W61" s="167">
        <f t="shared" si="18"/>
        <v>1972.1</v>
      </c>
      <c r="X61" s="167">
        <f t="shared" si="18"/>
        <v>1078.42</v>
      </c>
      <c r="Y61" s="167">
        <f t="shared" si="18"/>
        <v>0</v>
      </c>
      <c r="Z61" s="167">
        <f t="shared" si="18"/>
        <v>0</v>
      </c>
      <c r="AA61" s="167">
        <f t="shared" si="18"/>
        <v>5</v>
      </c>
      <c r="AB61" s="167">
        <f t="shared" si="18"/>
        <v>0</v>
      </c>
      <c r="AC61" s="167">
        <f t="shared" si="18"/>
        <v>0</v>
      </c>
      <c r="AD61" s="167">
        <f t="shared" si="18"/>
        <v>0</v>
      </c>
    </row>
    <row r="62" spans="1:30" ht="12.75">
      <c r="A62" s="175" t="s">
        <v>150</v>
      </c>
      <c r="B62" s="11"/>
      <c r="C62" s="11"/>
      <c r="D62" s="11"/>
      <c r="E62" s="146"/>
      <c r="F62" s="153"/>
      <c r="G62" s="11"/>
      <c r="H62" s="11"/>
      <c r="I62" s="11"/>
      <c r="J62" s="153"/>
      <c r="K62" s="11"/>
      <c r="L62" s="11"/>
      <c r="M62" s="146"/>
      <c r="N62" s="11"/>
      <c r="O62" s="11"/>
      <c r="P62" s="11"/>
      <c r="Q62" s="11"/>
      <c r="R62" s="175" t="s">
        <v>150</v>
      </c>
      <c r="S62" s="11"/>
      <c r="T62" s="11"/>
      <c r="U62" s="11"/>
      <c r="V62" s="146"/>
      <c r="W62" s="11"/>
      <c r="X62" s="11"/>
      <c r="Y62" s="11"/>
      <c r="Z62" s="146"/>
      <c r="AA62" s="11"/>
      <c r="AB62" s="11"/>
      <c r="AC62" s="11"/>
      <c r="AD62" s="11"/>
    </row>
    <row r="63" spans="1:30" ht="12.75">
      <c r="A63" s="128" t="s">
        <v>151</v>
      </c>
      <c r="B63" s="11">
        <v>6935.5</v>
      </c>
      <c r="C63" s="11">
        <v>7841</v>
      </c>
      <c r="D63" s="11">
        <v>0</v>
      </c>
      <c r="E63" s="146">
        <v>0</v>
      </c>
      <c r="F63" s="153">
        <v>659.2</v>
      </c>
      <c r="G63" s="11">
        <v>827</v>
      </c>
      <c r="H63" s="11">
        <v>0</v>
      </c>
      <c r="I63" s="11">
        <v>0</v>
      </c>
      <c r="J63" s="153">
        <v>441.7</v>
      </c>
      <c r="K63" s="11">
        <v>533.9</v>
      </c>
      <c r="L63" s="11">
        <v>0</v>
      </c>
      <c r="M63" s="146">
        <v>0</v>
      </c>
      <c r="N63" s="11">
        <v>0</v>
      </c>
      <c r="O63" s="11">
        <v>14.9</v>
      </c>
      <c r="P63" s="11">
        <v>0</v>
      </c>
      <c r="Q63" s="11">
        <v>0</v>
      </c>
      <c r="R63" s="128" t="s">
        <v>151</v>
      </c>
      <c r="S63" s="11">
        <v>63</v>
      </c>
      <c r="T63" s="11">
        <v>143.1</v>
      </c>
      <c r="U63" s="11">
        <v>0</v>
      </c>
      <c r="V63" s="146">
        <v>0</v>
      </c>
      <c r="W63" s="11">
        <v>0</v>
      </c>
      <c r="X63" s="11">
        <v>0</v>
      </c>
      <c r="Y63" s="11">
        <v>0</v>
      </c>
      <c r="Z63" s="146">
        <v>0</v>
      </c>
      <c r="AA63" s="11">
        <v>0</v>
      </c>
      <c r="AB63" s="11">
        <v>0</v>
      </c>
      <c r="AC63" s="11">
        <v>0</v>
      </c>
      <c r="AD63" s="11">
        <v>0</v>
      </c>
    </row>
    <row r="64" spans="1:30" ht="12.75">
      <c r="A64" s="128" t="s">
        <v>152</v>
      </c>
      <c r="B64" s="11">
        <v>6416.8</v>
      </c>
      <c r="C64" s="11">
        <v>8773.03</v>
      </c>
      <c r="D64" s="11">
        <v>0</v>
      </c>
      <c r="E64" s="146">
        <v>0</v>
      </c>
      <c r="F64" s="153">
        <v>551.2</v>
      </c>
      <c r="G64" s="11">
        <v>523.84</v>
      </c>
      <c r="H64" s="11">
        <v>0</v>
      </c>
      <c r="I64" s="11">
        <v>0</v>
      </c>
      <c r="J64" s="153">
        <v>4239.5</v>
      </c>
      <c r="K64" s="11">
        <v>5096.5</v>
      </c>
      <c r="L64" s="11">
        <v>0</v>
      </c>
      <c r="M64" s="146">
        <v>0</v>
      </c>
      <c r="N64" s="11">
        <v>0</v>
      </c>
      <c r="O64" s="11">
        <v>0</v>
      </c>
      <c r="P64" s="11">
        <v>0</v>
      </c>
      <c r="Q64" s="11">
        <v>0</v>
      </c>
      <c r="R64" s="128" t="s">
        <v>152</v>
      </c>
      <c r="S64" s="11">
        <v>117.1</v>
      </c>
      <c r="T64" s="11">
        <v>18.8</v>
      </c>
      <c r="U64" s="11">
        <v>0</v>
      </c>
      <c r="V64" s="146">
        <v>0</v>
      </c>
      <c r="W64" s="11">
        <v>0</v>
      </c>
      <c r="X64" s="11">
        <v>0</v>
      </c>
      <c r="Y64" s="11">
        <v>0</v>
      </c>
      <c r="Z64" s="146">
        <v>0</v>
      </c>
      <c r="AA64" s="11">
        <v>0</v>
      </c>
      <c r="AB64" s="11">
        <v>0</v>
      </c>
      <c r="AC64" s="11">
        <v>0</v>
      </c>
      <c r="AD64" s="11">
        <v>0</v>
      </c>
    </row>
    <row r="65" spans="1:30" s="76" customFormat="1" ht="12.75">
      <c r="A65" s="180" t="s">
        <v>103</v>
      </c>
      <c r="B65" s="167">
        <f aca="true" t="shared" si="19" ref="B65:Q65">SUM(B63:B64)</f>
        <v>13352.3</v>
      </c>
      <c r="C65" s="167">
        <f t="shared" si="19"/>
        <v>16614.03</v>
      </c>
      <c r="D65" s="167">
        <f t="shared" si="19"/>
        <v>0</v>
      </c>
      <c r="E65" s="167">
        <f t="shared" si="19"/>
        <v>0</v>
      </c>
      <c r="F65" s="167">
        <f t="shared" si="19"/>
        <v>1210.4</v>
      </c>
      <c r="G65" s="167">
        <f t="shared" si="19"/>
        <v>1350.8400000000001</v>
      </c>
      <c r="H65" s="167">
        <f t="shared" si="19"/>
        <v>0</v>
      </c>
      <c r="I65" s="167">
        <f t="shared" si="19"/>
        <v>0</v>
      </c>
      <c r="J65" s="167">
        <f t="shared" si="19"/>
        <v>4681.2</v>
      </c>
      <c r="K65" s="167">
        <f t="shared" si="19"/>
        <v>5630.4</v>
      </c>
      <c r="L65" s="167">
        <f t="shared" si="19"/>
        <v>0</v>
      </c>
      <c r="M65" s="167">
        <f t="shared" si="19"/>
        <v>0</v>
      </c>
      <c r="N65" s="167">
        <f t="shared" si="19"/>
        <v>0</v>
      </c>
      <c r="O65" s="167">
        <f t="shared" si="19"/>
        <v>14.9</v>
      </c>
      <c r="P65" s="167">
        <f t="shared" si="19"/>
        <v>0</v>
      </c>
      <c r="Q65" s="167">
        <f t="shared" si="19"/>
        <v>0</v>
      </c>
      <c r="R65" s="180" t="s">
        <v>103</v>
      </c>
      <c r="S65" s="167">
        <f aca="true" t="shared" si="20" ref="S65:AD65">SUM(S63:S64)</f>
        <v>180.1</v>
      </c>
      <c r="T65" s="167">
        <f t="shared" si="20"/>
        <v>161.9</v>
      </c>
      <c r="U65" s="167">
        <f t="shared" si="20"/>
        <v>0</v>
      </c>
      <c r="V65" s="167">
        <f t="shared" si="20"/>
        <v>0</v>
      </c>
      <c r="W65" s="167">
        <f t="shared" si="20"/>
        <v>0</v>
      </c>
      <c r="X65" s="167">
        <f t="shared" si="20"/>
        <v>0</v>
      </c>
      <c r="Y65" s="167">
        <f t="shared" si="20"/>
        <v>0</v>
      </c>
      <c r="Z65" s="167">
        <f t="shared" si="20"/>
        <v>0</v>
      </c>
      <c r="AA65" s="167">
        <f t="shared" si="20"/>
        <v>0</v>
      </c>
      <c r="AB65" s="167">
        <f t="shared" si="20"/>
        <v>0</v>
      </c>
      <c r="AC65" s="167">
        <f t="shared" si="20"/>
        <v>0</v>
      </c>
      <c r="AD65" s="167">
        <f t="shared" si="20"/>
        <v>0</v>
      </c>
    </row>
    <row r="66" spans="1:30" ht="12.75">
      <c r="A66" s="177" t="s">
        <v>153</v>
      </c>
      <c r="B66" s="11"/>
      <c r="C66" s="11"/>
      <c r="D66" s="11"/>
      <c r="E66" s="146"/>
      <c r="F66" s="153"/>
      <c r="G66" s="11"/>
      <c r="H66" s="11"/>
      <c r="I66" s="11"/>
      <c r="J66" s="153"/>
      <c r="K66" s="11"/>
      <c r="L66" s="11"/>
      <c r="M66" s="146"/>
      <c r="N66" s="11"/>
      <c r="O66" s="11"/>
      <c r="P66" s="11"/>
      <c r="Q66" s="11"/>
      <c r="R66" s="177" t="s">
        <v>153</v>
      </c>
      <c r="S66" s="11"/>
      <c r="T66" s="11"/>
      <c r="U66" s="11"/>
      <c r="V66" s="146"/>
      <c r="W66" s="11"/>
      <c r="X66" s="11"/>
      <c r="Y66" s="11"/>
      <c r="Z66" s="146"/>
      <c r="AA66" s="11"/>
      <c r="AB66" s="11"/>
      <c r="AC66" s="11"/>
      <c r="AD66" s="11"/>
    </row>
    <row r="67" spans="1:30" ht="12.75">
      <c r="A67" s="128" t="s">
        <v>154</v>
      </c>
      <c r="B67" s="11">
        <v>3838.3</v>
      </c>
      <c r="C67" s="11">
        <v>6261.08</v>
      </c>
      <c r="D67" s="11">
        <v>0</v>
      </c>
      <c r="E67" s="146">
        <v>0</v>
      </c>
      <c r="F67" s="153">
        <v>638.2</v>
      </c>
      <c r="G67" s="11">
        <v>573.8</v>
      </c>
      <c r="H67" s="11">
        <v>0</v>
      </c>
      <c r="I67" s="11">
        <v>0</v>
      </c>
      <c r="J67" s="153">
        <v>405.7</v>
      </c>
      <c r="K67" s="11">
        <v>1385.12</v>
      </c>
      <c r="L67" s="11">
        <v>0</v>
      </c>
      <c r="M67" s="146">
        <v>0</v>
      </c>
      <c r="N67" s="11">
        <v>367.9</v>
      </c>
      <c r="O67" s="11">
        <v>488.1</v>
      </c>
      <c r="P67" s="11">
        <v>0</v>
      </c>
      <c r="Q67" s="11">
        <v>0</v>
      </c>
      <c r="R67" s="128" t="s">
        <v>154</v>
      </c>
      <c r="S67" s="11">
        <v>207.8</v>
      </c>
      <c r="T67" s="11">
        <v>7.6</v>
      </c>
      <c r="U67" s="11">
        <v>0</v>
      </c>
      <c r="V67" s="146">
        <v>0</v>
      </c>
      <c r="W67" s="11">
        <v>0</v>
      </c>
      <c r="X67" s="11">
        <v>0</v>
      </c>
      <c r="Y67" s="11">
        <v>0</v>
      </c>
      <c r="Z67" s="146">
        <v>0</v>
      </c>
      <c r="AA67" s="11">
        <v>0</v>
      </c>
      <c r="AB67" s="11">
        <v>0</v>
      </c>
      <c r="AC67" s="11">
        <v>0</v>
      </c>
      <c r="AD67" s="11">
        <v>0</v>
      </c>
    </row>
    <row r="68" spans="1:30" ht="12.75">
      <c r="A68" s="128" t="s">
        <v>155</v>
      </c>
      <c r="B68" s="11">
        <v>12460.6</v>
      </c>
      <c r="C68" s="11">
        <v>18758.98</v>
      </c>
      <c r="D68" s="11">
        <v>0</v>
      </c>
      <c r="E68" s="146">
        <v>0</v>
      </c>
      <c r="F68" s="153">
        <v>5002.2</v>
      </c>
      <c r="G68" s="11">
        <v>7208.21</v>
      </c>
      <c r="H68" s="11">
        <v>0</v>
      </c>
      <c r="I68" s="11">
        <v>0</v>
      </c>
      <c r="J68" s="153">
        <v>4164.9</v>
      </c>
      <c r="K68" s="11">
        <v>6263.41</v>
      </c>
      <c r="L68" s="11">
        <v>0</v>
      </c>
      <c r="M68" s="146">
        <v>0</v>
      </c>
      <c r="N68" s="11">
        <v>0</v>
      </c>
      <c r="O68" s="11">
        <v>0</v>
      </c>
      <c r="P68" s="11">
        <v>0</v>
      </c>
      <c r="Q68" s="11">
        <v>0</v>
      </c>
      <c r="R68" s="128" t="s">
        <v>155</v>
      </c>
      <c r="S68" s="11">
        <v>169.7</v>
      </c>
      <c r="T68" s="11">
        <v>95.8</v>
      </c>
      <c r="U68" s="11">
        <v>0</v>
      </c>
      <c r="V68" s="146">
        <v>0</v>
      </c>
      <c r="W68" s="11">
        <v>0</v>
      </c>
      <c r="X68" s="11">
        <v>20.4</v>
      </c>
      <c r="Y68" s="11">
        <v>0</v>
      </c>
      <c r="Z68" s="146">
        <v>0</v>
      </c>
      <c r="AA68" s="11">
        <v>0</v>
      </c>
      <c r="AB68" s="11">
        <v>0</v>
      </c>
      <c r="AC68" s="11">
        <v>0</v>
      </c>
      <c r="AD68" s="11">
        <v>0</v>
      </c>
    </row>
    <row r="69" spans="1:30" ht="12.75">
      <c r="A69" s="128" t="s">
        <v>156</v>
      </c>
      <c r="B69" s="11">
        <v>59893.5</v>
      </c>
      <c r="C69" s="11">
        <v>64585.79</v>
      </c>
      <c r="D69" s="11">
        <v>0</v>
      </c>
      <c r="E69" s="146">
        <v>0</v>
      </c>
      <c r="F69" s="153">
        <v>4498.3</v>
      </c>
      <c r="G69" s="11">
        <v>4909.89</v>
      </c>
      <c r="H69" s="11">
        <v>0</v>
      </c>
      <c r="I69" s="11">
        <v>0</v>
      </c>
      <c r="J69" s="153">
        <v>2472.1</v>
      </c>
      <c r="K69" s="11">
        <v>2853.93</v>
      </c>
      <c r="L69" s="11">
        <v>0</v>
      </c>
      <c r="M69" s="146">
        <v>0</v>
      </c>
      <c r="N69" s="11">
        <v>0</v>
      </c>
      <c r="O69" s="11">
        <v>0</v>
      </c>
      <c r="P69" s="11">
        <v>0</v>
      </c>
      <c r="Q69" s="11">
        <v>0</v>
      </c>
      <c r="R69" s="128" t="s">
        <v>156</v>
      </c>
      <c r="S69" s="11">
        <v>144.3</v>
      </c>
      <c r="T69" s="11">
        <v>246.69</v>
      </c>
      <c r="U69" s="11">
        <v>0</v>
      </c>
      <c r="V69" s="146">
        <v>0</v>
      </c>
      <c r="W69" s="11">
        <v>60.7</v>
      </c>
      <c r="X69" s="11">
        <v>270.9</v>
      </c>
      <c r="Y69" s="11">
        <v>0</v>
      </c>
      <c r="Z69" s="146">
        <v>0</v>
      </c>
      <c r="AA69" s="11">
        <v>0</v>
      </c>
      <c r="AB69" s="11">
        <v>0</v>
      </c>
      <c r="AC69" s="11">
        <v>0</v>
      </c>
      <c r="AD69" s="11">
        <v>0</v>
      </c>
    </row>
    <row r="70" spans="1:30" ht="12.75">
      <c r="A70" s="128" t="s">
        <v>157</v>
      </c>
      <c r="B70" s="11">
        <v>1593.9</v>
      </c>
      <c r="C70" s="11">
        <v>2050.9</v>
      </c>
      <c r="D70" s="11">
        <v>0</v>
      </c>
      <c r="E70" s="146">
        <v>0</v>
      </c>
      <c r="F70" s="153">
        <v>17.4</v>
      </c>
      <c r="G70" s="11">
        <v>0</v>
      </c>
      <c r="H70" s="11">
        <v>0</v>
      </c>
      <c r="I70" s="11">
        <v>0</v>
      </c>
      <c r="J70" s="153">
        <v>0</v>
      </c>
      <c r="K70" s="11">
        <v>0</v>
      </c>
      <c r="L70" s="11">
        <v>0</v>
      </c>
      <c r="M70" s="146">
        <v>0</v>
      </c>
      <c r="N70" s="11">
        <v>0</v>
      </c>
      <c r="O70" s="11">
        <v>0</v>
      </c>
      <c r="P70" s="11">
        <v>0</v>
      </c>
      <c r="Q70" s="11">
        <v>0</v>
      </c>
      <c r="R70" s="128" t="s">
        <v>157</v>
      </c>
      <c r="S70" s="11">
        <v>0</v>
      </c>
      <c r="T70" s="11">
        <v>0</v>
      </c>
      <c r="U70" s="11">
        <v>0</v>
      </c>
      <c r="V70" s="146">
        <v>0</v>
      </c>
      <c r="W70" s="11">
        <v>0</v>
      </c>
      <c r="X70" s="11">
        <v>0</v>
      </c>
      <c r="Y70" s="11">
        <v>0</v>
      </c>
      <c r="Z70" s="146">
        <v>0</v>
      </c>
      <c r="AA70" s="11">
        <v>0</v>
      </c>
      <c r="AB70" s="11">
        <v>0</v>
      </c>
      <c r="AC70" s="11">
        <v>0</v>
      </c>
      <c r="AD70" s="11">
        <v>0</v>
      </c>
    </row>
    <row r="71" spans="1:30" s="76" customFormat="1" ht="12.75">
      <c r="A71" s="180" t="s">
        <v>103</v>
      </c>
      <c r="B71" s="167">
        <f aca="true" t="shared" si="21" ref="B71:Q71">SUM(B67:B70)</f>
        <v>77786.29999999999</v>
      </c>
      <c r="C71" s="167">
        <f t="shared" si="21"/>
        <v>91656.75</v>
      </c>
      <c r="D71" s="167">
        <f t="shared" si="21"/>
        <v>0</v>
      </c>
      <c r="E71" s="167">
        <f t="shared" si="21"/>
        <v>0</v>
      </c>
      <c r="F71" s="167">
        <f t="shared" si="21"/>
        <v>10156.1</v>
      </c>
      <c r="G71" s="167">
        <f t="shared" si="21"/>
        <v>12691.900000000001</v>
      </c>
      <c r="H71" s="167">
        <f t="shared" si="21"/>
        <v>0</v>
      </c>
      <c r="I71" s="167">
        <f t="shared" si="21"/>
        <v>0</v>
      </c>
      <c r="J71" s="167">
        <f t="shared" si="21"/>
        <v>7042.699999999999</v>
      </c>
      <c r="K71" s="167">
        <f t="shared" si="21"/>
        <v>10502.46</v>
      </c>
      <c r="L71" s="167">
        <f t="shared" si="21"/>
        <v>0</v>
      </c>
      <c r="M71" s="167">
        <f t="shared" si="21"/>
        <v>0</v>
      </c>
      <c r="N71" s="167">
        <f t="shared" si="21"/>
        <v>367.9</v>
      </c>
      <c r="O71" s="167">
        <f t="shared" si="21"/>
        <v>488.1</v>
      </c>
      <c r="P71" s="167">
        <f t="shared" si="21"/>
        <v>0</v>
      </c>
      <c r="Q71" s="167">
        <f t="shared" si="21"/>
        <v>0</v>
      </c>
      <c r="R71" s="180" t="s">
        <v>103</v>
      </c>
      <c r="S71" s="167">
        <f aca="true" t="shared" si="22" ref="S71:AD71">SUM(S67:S70)</f>
        <v>521.8</v>
      </c>
      <c r="T71" s="167">
        <f t="shared" si="22"/>
        <v>350.09</v>
      </c>
      <c r="U71" s="167">
        <f t="shared" si="22"/>
        <v>0</v>
      </c>
      <c r="V71" s="167">
        <f t="shared" si="22"/>
        <v>0</v>
      </c>
      <c r="W71" s="167">
        <f t="shared" si="22"/>
        <v>60.7</v>
      </c>
      <c r="X71" s="167">
        <f t="shared" si="22"/>
        <v>291.29999999999995</v>
      </c>
      <c r="Y71" s="167">
        <f t="shared" si="22"/>
        <v>0</v>
      </c>
      <c r="Z71" s="167">
        <f t="shared" si="22"/>
        <v>0</v>
      </c>
      <c r="AA71" s="167">
        <f t="shared" si="22"/>
        <v>0</v>
      </c>
      <c r="AB71" s="167">
        <f t="shared" si="22"/>
        <v>0</v>
      </c>
      <c r="AC71" s="167">
        <f t="shared" si="22"/>
        <v>0</v>
      </c>
      <c r="AD71" s="167">
        <f t="shared" si="22"/>
        <v>0</v>
      </c>
    </row>
    <row r="72" spans="1:30" ht="12.75">
      <c r="A72" s="177" t="s">
        <v>158</v>
      </c>
      <c r="B72" s="11"/>
      <c r="C72" s="11"/>
      <c r="D72" s="11"/>
      <c r="E72" s="146"/>
      <c r="F72" s="153"/>
      <c r="G72" s="11"/>
      <c r="H72" s="11"/>
      <c r="I72" s="11"/>
      <c r="J72" s="153"/>
      <c r="K72" s="11"/>
      <c r="L72" s="11"/>
      <c r="M72" s="146"/>
      <c r="N72" s="11"/>
      <c r="O72" s="11"/>
      <c r="P72" s="11"/>
      <c r="Q72" s="11"/>
      <c r="R72" s="177" t="s">
        <v>158</v>
      </c>
      <c r="S72" s="11"/>
      <c r="T72" s="11"/>
      <c r="U72" s="11"/>
      <c r="V72" s="146"/>
      <c r="W72" s="11"/>
      <c r="X72" s="11"/>
      <c r="Y72" s="11"/>
      <c r="Z72" s="146"/>
      <c r="AA72" s="11"/>
      <c r="AB72" s="11"/>
      <c r="AC72" s="11"/>
      <c r="AD72" s="11"/>
    </row>
    <row r="73" spans="1:30" ht="12.75">
      <c r="A73" s="128" t="s">
        <v>159</v>
      </c>
      <c r="B73" s="11">
        <v>17795.7</v>
      </c>
      <c r="C73" s="11">
        <v>18932.8</v>
      </c>
      <c r="D73" s="11">
        <v>0</v>
      </c>
      <c r="E73" s="146">
        <v>0</v>
      </c>
      <c r="F73" s="153">
        <v>4125.3</v>
      </c>
      <c r="G73" s="11">
        <v>3877.7</v>
      </c>
      <c r="H73" s="11">
        <v>0</v>
      </c>
      <c r="I73" s="11">
        <v>0</v>
      </c>
      <c r="J73" s="153">
        <v>112.8</v>
      </c>
      <c r="K73" s="11">
        <v>32.5</v>
      </c>
      <c r="L73" s="11">
        <v>0</v>
      </c>
      <c r="M73" s="146">
        <v>0</v>
      </c>
      <c r="N73" s="11">
        <v>90.1</v>
      </c>
      <c r="O73" s="11">
        <v>329.1</v>
      </c>
      <c r="P73" s="11">
        <v>0</v>
      </c>
      <c r="Q73" s="11">
        <v>0</v>
      </c>
      <c r="R73" s="128" t="s">
        <v>159</v>
      </c>
      <c r="S73" s="11">
        <v>2615.8</v>
      </c>
      <c r="T73" s="11">
        <v>1717.2</v>
      </c>
      <c r="U73" s="11">
        <v>0</v>
      </c>
      <c r="V73" s="146">
        <v>0</v>
      </c>
      <c r="W73" s="11">
        <v>470.7</v>
      </c>
      <c r="X73" s="11">
        <v>142.5</v>
      </c>
      <c r="Y73" s="11">
        <v>0</v>
      </c>
      <c r="Z73" s="146">
        <v>0</v>
      </c>
      <c r="AA73" s="11">
        <v>1131.6</v>
      </c>
      <c r="AB73" s="11">
        <v>507.1</v>
      </c>
      <c r="AC73" s="11">
        <v>0</v>
      </c>
      <c r="AD73" s="11">
        <v>0</v>
      </c>
    </row>
    <row r="74" spans="1:30" ht="12.75">
      <c r="A74" s="128" t="s">
        <v>160</v>
      </c>
      <c r="B74" s="11">
        <v>33088.8</v>
      </c>
      <c r="C74" s="11">
        <v>39667.1</v>
      </c>
      <c r="D74" s="11">
        <v>0</v>
      </c>
      <c r="E74" s="146">
        <v>0</v>
      </c>
      <c r="F74" s="153">
        <v>33324.5</v>
      </c>
      <c r="G74" s="11">
        <v>31391.6</v>
      </c>
      <c r="H74" s="11">
        <v>0</v>
      </c>
      <c r="I74" s="11">
        <v>0</v>
      </c>
      <c r="J74" s="153">
        <v>0</v>
      </c>
      <c r="K74" s="11">
        <v>0</v>
      </c>
      <c r="L74" s="11">
        <v>0</v>
      </c>
      <c r="M74" s="146">
        <v>0</v>
      </c>
      <c r="N74" s="11">
        <v>225.7</v>
      </c>
      <c r="O74" s="11">
        <v>1112.7</v>
      </c>
      <c r="P74" s="11">
        <v>0</v>
      </c>
      <c r="Q74" s="11">
        <v>0</v>
      </c>
      <c r="R74" s="128" t="s">
        <v>160</v>
      </c>
      <c r="S74" s="11">
        <v>6885.2</v>
      </c>
      <c r="T74" s="11">
        <v>3935.2</v>
      </c>
      <c r="U74" s="11">
        <v>1178.8</v>
      </c>
      <c r="V74" s="146">
        <v>376.7</v>
      </c>
      <c r="W74" s="11">
        <v>1844.9</v>
      </c>
      <c r="X74" s="11">
        <v>727.9</v>
      </c>
      <c r="Y74" s="11">
        <v>129.8</v>
      </c>
      <c r="Z74" s="146">
        <v>0</v>
      </c>
      <c r="AA74" s="11">
        <v>630.8</v>
      </c>
      <c r="AB74" s="11">
        <v>133.1</v>
      </c>
      <c r="AC74" s="11">
        <v>412.9</v>
      </c>
      <c r="AD74" s="11">
        <v>49.8</v>
      </c>
    </row>
    <row r="75" spans="1:30" ht="12.75">
      <c r="A75" s="128" t="s">
        <v>161</v>
      </c>
      <c r="B75" s="11">
        <v>23641.4</v>
      </c>
      <c r="C75" s="11">
        <v>31105.66</v>
      </c>
      <c r="D75" s="11">
        <v>0</v>
      </c>
      <c r="E75" s="146">
        <v>0</v>
      </c>
      <c r="F75" s="153">
        <v>3205.8</v>
      </c>
      <c r="G75" s="11">
        <v>2785.2</v>
      </c>
      <c r="H75" s="11">
        <v>0</v>
      </c>
      <c r="I75" s="11">
        <v>0</v>
      </c>
      <c r="J75" s="153">
        <v>81.3</v>
      </c>
      <c r="K75" s="11">
        <v>0</v>
      </c>
      <c r="L75" s="11">
        <v>0</v>
      </c>
      <c r="M75" s="146">
        <v>0</v>
      </c>
      <c r="N75" s="11">
        <v>176.9</v>
      </c>
      <c r="O75" s="11">
        <v>355.3</v>
      </c>
      <c r="P75" s="11">
        <v>0</v>
      </c>
      <c r="Q75" s="11">
        <v>0</v>
      </c>
      <c r="R75" s="128" t="s">
        <v>161</v>
      </c>
      <c r="S75" s="11">
        <v>7091.4</v>
      </c>
      <c r="T75" s="11">
        <v>3822.5</v>
      </c>
      <c r="U75" s="11">
        <v>0</v>
      </c>
      <c r="V75" s="146">
        <v>0</v>
      </c>
      <c r="W75" s="11">
        <v>631.1</v>
      </c>
      <c r="X75" s="11">
        <v>480.6</v>
      </c>
      <c r="Y75" s="11">
        <v>0</v>
      </c>
      <c r="Z75" s="146">
        <v>0</v>
      </c>
      <c r="AA75" s="11">
        <v>87.5</v>
      </c>
      <c r="AB75" s="11">
        <v>46.8</v>
      </c>
      <c r="AC75" s="11">
        <v>0</v>
      </c>
      <c r="AD75" s="11">
        <v>0</v>
      </c>
    </row>
    <row r="76" spans="1:30" ht="12.75">
      <c r="A76" s="128" t="s">
        <v>162</v>
      </c>
      <c r="B76" s="11">
        <v>53655.9</v>
      </c>
      <c r="C76" s="11">
        <v>70808.96</v>
      </c>
      <c r="D76" s="11">
        <v>0</v>
      </c>
      <c r="E76" s="146">
        <v>0</v>
      </c>
      <c r="F76" s="153">
        <v>20994.4</v>
      </c>
      <c r="G76" s="11">
        <v>20620.33</v>
      </c>
      <c r="H76" s="11">
        <v>0</v>
      </c>
      <c r="I76" s="11">
        <v>0</v>
      </c>
      <c r="J76" s="153">
        <v>0</v>
      </c>
      <c r="K76" s="11">
        <v>0</v>
      </c>
      <c r="L76" s="11">
        <v>0</v>
      </c>
      <c r="M76" s="146">
        <v>0</v>
      </c>
      <c r="N76" s="11">
        <v>167.2</v>
      </c>
      <c r="O76" s="11">
        <v>158.4</v>
      </c>
      <c r="P76" s="11">
        <v>17</v>
      </c>
      <c r="Q76" s="11">
        <v>0</v>
      </c>
      <c r="R76" s="128" t="s">
        <v>162</v>
      </c>
      <c r="S76" s="11">
        <v>15453.7</v>
      </c>
      <c r="T76" s="11">
        <v>7769.36</v>
      </c>
      <c r="U76" s="11">
        <v>0</v>
      </c>
      <c r="V76" s="146">
        <v>0</v>
      </c>
      <c r="W76" s="11">
        <v>841.6</v>
      </c>
      <c r="X76" s="11">
        <v>245.3</v>
      </c>
      <c r="Y76" s="11">
        <v>0</v>
      </c>
      <c r="Z76" s="146">
        <v>0</v>
      </c>
      <c r="AA76" s="11">
        <v>0</v>
      </c>
      <c r="AB76" s="11">
        <v>6.9</v>
      </c>
      <c r="AC76" s="11">
        <v>0</v>
      </c>
      <c r="AD76" s="11">
        <v>0</v>
      </c>
    </row>
    <row r="77" spans="1:30" ht="12.75">
      <c r="A77" s="128" t="s">
        <v>163</v>
      </c>
      <c r="B77" s="11">
        <v>28520.1</v>
      </c>
      <c r="C77" s="11">
        <v>33673.7</v>
      </c>
      <c r="D77" s="11">
        <v>1473.8</v>
      </c>
      <c r="E77" s="146">
        <v>1328.4</v>
      </c>
      <c r="F77" s="153">
        <v>33198.7</v>
      </c>
      <c r="G77" s="11">
        <v>43158.2</v>
      </c>
      <c r="H77" s="11">
        <v>558.6</v>
      </c>
      <c r="I77" s="11">
        <v>405.1</v>
      </c>
      <c r="J77" s="153">
        <v>24.6</v>
      </c>
      <c r="K77" s="11">
        <v>87.8</v>
      </c>
      <c r="L77" s="11">
        <v>0</v>
      </c>
      <c r="M77" s="146">
        <v>0</v>
      </c>
      <c r="N77" s="11">
        <v>2357.4</v>
      </c>
      <c r="O77" s="11">
        <v>2120.2</v>
      </c>
      <c r="P77" s="11">
        <v>18.9</v>
      </c>
      <c r="Q77" s="11">
        <v>24.2</v>
      </c>
      <c r="R77" s="128" t="s">
        <v>163</v>
      </c>
      <c r="S77" s="11">
        <v>5344.6</v>
      </c>
      <c r="T77" s="11">
        <v>2279.7</v>
      </c>
      <c r="U77" s="11">
        <v>294.7</v>
      </c>
      <c r="V77" s="146">
        <v>0</v>
      </c>
      <c r="W77" s="11">
        <v>1743.9</v>
      </c>
      <c r="X77" s="11">
        <v>969.8</v>
      </c>
      <c r="Y77" s="11">
        <v>0</v>
      </c>
      <c r="Z77" s="146">
        <v>0</v>
      </c>
      <c r="AA77" s="11">
        <v>92</v>
      </c>
      <c r="AB77" s="11">
        <v>30.8</v>
      </c>
      <c r="AC77" s="11">
        <v>0</v>
      </c>
      <c r="AD77" s="11">
        <v>0</v>
      </c>
    </row>
    <row r="78" spans="1:30" s="76" customFormat="1" ht="12.75">
      <c r="A78" s="181" t="s">
        <v>103</v>
      </c>
      <c r="B78" s="167">
        <f aca="true" t="shared" si="23" ref="B78:Q78">SUM(B73:B77)</f>
        <v>156701.9</v>
      </c>
      <c r="C78" s="167">
        <f t="shared" si="23"/>
        <v>194188.22000000003</v>
      </c>
      <c r="D78" s="167">
        <f t="shared" si="23"/>
        <v>1473.8</v>
      </c>
      <c r="E78" s="167">
        <f t="shared" si="23"/>
        <v>1328.4</v>
      </c>
      <c r="F78" s="167">
        <f t="shared" si="23"/>
        <v>94848.70000000001</v>
      </c>
      <c r="G78" s="167">
        <f t="shared" si="23"/>
        <v>101833.03</v>
      </c>
      <c r="H78" s="167">
        <f t="shared" si="23"/>
        <v>558.6</v>
      </c>
      <c r="I78" s="167">
        <f t="shared" si="23"/>
        <v>405.1</v>
      </c>
      <c r="J78" s="167">
        <f t="shared" si="23"/>
        <v>218.7</v>
      </c>
      <c r="K78" s="167">
        <f t="shared" si="23"/>
        <v>120.3</v>
      </c>
      <c r="L78" s="167">
        <f t="shared" si="23"/>
        <v>0</v>
      </c>
      <c r="M78" s="167">
        <f t="shared" si="23"/>
        <v>0</v>
      </c>
      <c r="N78" s="167">
        <f t="shared" si="23"/>
        <v>3017.3</v>
      </c>
      <c r="O78" s="167">
        <f t="shared" si="23"/>
        <v>4075.7</v>
      </c>
      <c r="P78" s="167">
        <f t="shared" si="23"/>
        <v>35.9</v>
      </c>
      <c r="Q78" s="167">
        <f t="shared" si="23"/>
        <v>24.2</v>
      </c>
      <c r="R78" s="181" t="s">
        <v>103</v>
      </c>
      <c r="S78" s="167">
        <f aca="true" t="shared" si="24" ref="S78:AD78">SUM(S73:S77)</f>
        <v>37390.700000000004</v>
      </c>
      <c r="T78" s="167">
        <f t="shared" si="24"/>
        <v>19523.96</v>
      </c>
      <c r="U78" s="167">
        <f t="shared" si="24"/>
        <v>1473.5</v>
      </c>
      <c r="V78" s="167">
        <f t="shared" si="24"/>
        <v>376.7</v>
      </c>
      <c r="W78" s="167">
        <f t="shared" si="24"/>
        <v>5532.2</v>
      </c>
      <c r="X78" s="167">
        <f t="shared" si="24"/>
        <v>2566.1</v>
      </c>
      <c r="Y78" s="167">
        <f t="shared" si="24"/>
        <v>129.8</v>
      </c>
      <c r="Z78" s="167">
        <f t="shared" si="24"/>
        <v>0</v>
      </c>
      <c r="AA78" s="167">
        <f t="shared" si="24"/>
        <v>1941.8999999999999</v>
      </c>
      <c r="AB78" s="167">
        <f t="shared" si="24"/>
        <v>724.6999999999999</v>
      </c>
      <c r="AC78" s="167">
        <f t="shared" si="24"/>
        <v>412.9</v>
      </c>
      <c r="AD78" s="167">
        <f t="shared" si="24"/>
        <v>49.8</v>
      </c>
    </row>
    <row r="79" spans="1:30" ht="12.75" customHeight="1">
      <c r="A79" s="178"/>
      <c r="B79" s="26"/>
      <c r="C79" s="26"/>
      <c r="D79" s="26"/>
      <c r="E79" s="148"/>
      <c r="F79" s="155"/>
      <c r="G79" s="26"/>
      <c r="H79" s="26"/>
      <c r="I79" s="26"/>
      <c r="J79" s="155"/>
      <c r="K79" s="26"/>
      <c r="L79" s="26"/>
      <c r="M79" s="148"/>
      <c r="N79" s="26"/>
      <c r="O79" s="26"/>
      <c r="P79" s="26"/>
      <c r="Q79" s="26"/>
      <c r="R79" s="178"/>
      <c r="S79" s="26"/>
      <c r="T79" s="26"/>
      <c r="U79" s="26"/>
      <c r="V79" s="148"/>
      <c r="W79" s="26"/>
      <c r="X79" s="26"/>
      <c r="Y79" s="26"/>
      <c r="Z79" s="148"/>
      <c r="AA79" s="26"/>
      <c r="AB79" s="26"/>
      <c r="AC79" s="26"/>
      <c r="AD79" s="26"/>
    </row>
    <row r="80" spans="1:30" ht="12.75">
      <c r="A80" s="177" t="s">
        <v>164</v>
      </c>
      <c r="B80" s="42"/>
      <c r="C80" s="42"/>
      <c r="D80" s="42"/>
      <c r="E80" s="149"/>
      <c r="F80" s="156"/>
      <c r="G80" s="42"/>
      <c r="H80" s="42"/>
      <c r="I80" s="42"/>
      <c r="J80" s="156"/>
      <c r="K80" s="42"/>
      <c r="L80" s="42"/>
      <c r="M80" s="149"/>
      <c r="O80" s="42"/>
      <c r="Q80" s="42"/>
      <c r="R80" s="177" t="s">
        <v>164</v>
      </c>
      <c r="S80" s="42"/>
      <c r="T80" s="42"/>
      <c r="U80" s="42"/>
      <c r="V80" s="149"/>
      <c r="W80" s="42"/>
      <c r="X80" s="42"/>
      <c r="Y80" s="42"/>
      <c r="Z80" s="149"/>
      <c r="AA80" s="42"/>
      <c r="AB80" s="42"/>
      <c r="AC80" s="42"/>
      <c r="AD80" s="42"/>
    </row>
    <row r="81" spans="1:30" ht="12.75">
      <c r="A81" s="128" t="s">
        <v>165</v>
      </c>
      <c r="B81" s="11">
        <v>31277.6</v>
      </c>
      <c r="C81" s="11">
        <v>36825.43</v>
      </c>
      <c r="D81" s="11">
        <v>0</v>
      </c>
      <c r="E81" s="146">
        <v>0</v>
      </c>
      <c r="F81" s="153">
        <v>6.5</v>
      </c>
      <c r="G81" s="11">
        <v>0</v>
      </c>
      <c r="H81" s="11">
        <v>0</v>
      </c>
      <c r="I81" s="11">
        <v>0</v>
      </c>
      <c r="J81" s="153">
        <v>0</v>
      </c>
      <c r="K81" s="11">
        <v>0</v>
      </c>
      <c r="L81" s="11">
        <v>0</v>
      </c>
      <c r="M81" s="146">
        <v>0</v>
      </c>
      <c r="N81" s="11">
        <v>288</v>
      </c>
      <c r="O81" s="11">
        <v>505.1</v>
      </c>
      <c r="P81" s="11">
        <v>0</v>
      </c>
      <c r="Q81" s="11">
        <v>0</v>
      </c>
      <c r="R81" s="128" t="s">
        <v>165</v>
      </c>
      <c r="S81" s="11">
        <v>12310.9</v>
      </c>
      <c r="T81" s="11">
        <v>5658.8</v>
      </c>
      <c r="U81" s="11">
        <v>471.3</v>
      </c>
      <c r="V81" s="146">
        <v>377.8</v>
      </c>
      <c r="W81" s="11">
        <v>1677.3</v>
      </c>
      <c r="X81" s="11">
        <v>1239.1</v>
      </c>
      <c r="Y81" s="11">
        <v>0</v>
      </c>
      <c r="Z81" s="146">
        <v>0</v>
      </c>
      <c r="AA81" s="11">
        <v>0</v>
      </c>
      <c r="AB81" s="11">
        <v>0</v>
      </c>
      <c r="AC81" s="11">
        <v>0</v>
      </c>
      <c r="AD81" s="11">
        <v>0</v>
      </c>
    </row>
    <row r="82" spans="1:30" ht="12.75">
      <c r="A82" s="128" t="s">
        <v>166</v>
      </c>
      <c r="B82" s="11">
        <v>12998.2</v>
      </c>
      <c r="C82" s="11">
        <v>15122.9</v>
      </c>
      <c r="D82" s="11">
        <v>0</v>
      </c>
      <c r="E82" s="146">
        <v>0</v>
      </c>
      <c r="F82" s="153">
        <v>60.4</v>
      </c>
      <c r="G82" s="11">
        <v>163.9</v>
      </c>
      <c r="H82" s="11">
        <v>0</v>
      </c>
      <c r="I82" s="11">
        <v>0</v>
      </c>
      <c r="J82" s="153">
        <v>0</v>
      </c>
      <c r="K82" s="11">
        <v>26.7</v>
      </c>
      <c r="L82" s="11">
        <v>0</v>
      </c>
      <c r="M82" s="146">
        <v>0</v>
      </c>
      <c r="N82" s="11">
        <v>0</v>
      </c>
      <c r="O82" s="11">
        <v>0</v>
      </c>
      <c r="P82" s="11">
        <v>0</v>
      </c>
      <c r="Q82" s="11">
        <v>0</v>
      </c>
      <c r="R82" s="128" t="s">
        <v>166</v>
      </c>
      <c r="S82" s="11">
        <v>1408.6</v>
      </c>
      <c r="T82" s="11">
        <v>642.1</v>
      </c>
      <c r="U82" s="11">
        <v>0</v>
      </c>
      <c r="V82" s="146">
        <v>0</v>
      </c>
      <c r="W82" s="11">
        <v>426.9</v>
      </c>
      <c r="X82" s="11">
        <v>337.44</v>
      </c>
      <c r="Y82" s="11">
        <v>0</v>
      </c>
      <c r="Z82" s="146">
        <v>0</v>
      </c>
      <c r="AA82" s="11">
        <v>0</v>
      </c>
      <c r="AB82" s="11">
        <v>0</v>
      </c>
      <c r="AC82" s="11">
        <v>0</v>
      </c>
      <c r="AD82" s="11">
        <v>0</v>
      </c>
    </row>
    <row r="83" spans="1:30" ht="12.75">
      <c r="A83" s="128" t="s">
        <v>167</v>
      </c>
      <c r="B83" s="11">
        <v>30827.4</v>
      </c>
      <c r="C83" s="11">
        <v>42365.17</v>
      </c>
      <c r="D83" s="11">
        <v>0</v>
      </c>
      <c r="E83" s="146">
        <v>0</v>
      </c>
      <c r="F83" s="153">
        <v>913</v>
      </c>
      <c r="G83" s="11">
        <v>770.6</v>
      </c>
      <c r="H83" s="11">
        <v>0</v>
      </c>
      <c r="I83" s="11">
        <v>0</v>
      </c>
      <c r="J83" s="153">
        <v>344</v>
      </c>
      <c r="K83" s="11">
        <v>157.3</v>
      </c>
      <c r="L83" s="11">
        <v>0</v>
      </c>
      <c r="M83" s="146">
        <v>0</v>
      </c>
      <c r="N83" s="11">
        <v>2404.9</v>
      </c>
      <c r="O83" s="11">
        <v>2482.2</v>
      </c>
      <c r="P83" s="11">
        <v>0</v>
      </c>
      <c r="Q83" s="11">
        <v>0</v>
      </c>
      <c r="R83" s="128" t="s">
        <v>167</v>
      </c>
      <c r="S83" s="11">
        <v>14108.3</v>
      </c>
      <c r="T83" s="11">
        <v>5024.82</v>
      </c>
      <c r="U83" s="11">
        <v>655.6</v>
      </c>
      <c r="V83" s="146">
        <v>385.2</v>
      </c>
      <c r="W83" s="11">
        <v>1735.1</v>
      </c>
      <c r="X83" s="11">
        <v>1123.36</v>
      </c>
      <c r="Y83" s="11">
        <v>0</v>
      </c>
      <c r="Z83" s="146">
        <v>0</v>
      </c>
      <c r="AA83" s="11">
        <v>549.4</v>
      </c>
      <c r="AB83" s="11">
        <v>217</v>
      </c>
      <c r="AC83" s="11">
        <v>0</v>
      </c>
      <c r="AD83" s="11">
        <v>0</v>
      </c>
    </row>
    <row r="84" spans="1:30" ht="12.75">
      <c r="A84" s="128" t="s">
        <v>168</v>
      </c>
      <c r="B84" s="11">
        <v>32227.7</v>
      </c>
      <c r="C84" s="11">
        <v>29033.21</v>
      </c>
      <c r="D84" s="11">
        <v>0</v>
      </c>
      <c r="E84" s="146">
        <v>0</v>
      </c>
      <c r="F84" s="153">
        <v>14.6</v>
      </c>
      <c r="G84" s="11">
        <v>0</v>
      </c>
      <c r="H84" s="11">
        <v>0</v>
      </c>
      <c r="I84" s="11">
        <v>0</v>
      </c>
      <c r="J84" s="153">
        <v>0</v>
      </c>
      <c r="K84" s="11">
        <v>0</v>
      </c>
      <c r="L84" s="11">
        <v>0</v>
      </c>
      <c r="M84" s="146">
        <v>0</v>
      </c>
      <c r="N84" s="11">
        <v>82.1</v>
      </c>
      <c r="O84" s="11">
        <v>44.7</v>
      </c>
      <c r="P84" s="11">
        <v>0</v>
      </c>
      <c r="Q84" s="11">
        <v>0</v>
      </c>
      <c r="R84" s="128" t="s">
        <v>168</v>
      </c>
      <c r="S84" s="11">
        <v>8343.4</v>
      </c>
      <c r="T84" s="11">
        <v>2958.06</v>
      </c>
      <c r="U84" s="11">
        <v>0</v>
      </c>
      <c r="V84" s="146">
        <v>0</v>
      </c>
      <c r="W84" s="11">
        <v>1264.3</v>
      </c>
      <c r="X84" s="11">
        <v>142.4</v>
      </c>
      <c r="Y84" s="11">
        <v>0</v>
      </c>
      <c r="Z84" s="146">
        <v>0</v>
      </c>
      <c r="AA84" s="11">
        <v>0</v>
      </c>
      <c r="AB84" s="11">
        <v>52.1</v>
      </c>
      <c r="AC84" s="11">
        <v>0</v>
      </c>
      <c r="AD84" s="11">
        <v>0</v>
      </c>
    </row>
    <row r="85" spans="1:30" s="76" customFormat="1" ht="12.75">
      <c r="A85" s="182" t="s">
        <v>103</v>
      </c>
      <c r="B85" s="167">
        <f aca="true" t="shared" si="25" ref="B85:Q85">SUM(B81:B84)</f>
        <v>107330.90000000001</v>
      </c>
      <c r="C85" s="167">
        <f t="shared" si="25"/>
        <v>123346.70999999999</v>
      </c>
      <c r="D85" s="167">
        <f t="shared" si="25"/>
        <v>0</v>
      </c>
      <c r="E85" s="167">
        <f t="shared" si="25"/>
        <v>0</v>
      </c>
      <c r="F85" s="167">
        <f t="shared" si="25"/>
        <v>994.5</v>
      </c>
      <c r="G85" s="167">
        <f t="shared" si="25"/>
        <v>934.5</v>
      </c>
      <c r="H85" s="167">
        <f t="shared" si="25"/>
        <v>0</v>
      </c>
      <c r="I85" s="167">
        <f t="shared" si="25"/>
        <v>0</v>
      </c>
      <c r="J85" s="167">
        <f t="shared" si="25"/>
        <v>344</v>
      </c>
      <c r="K85" s="167">
        <f t="shared" si="25"/>
        <v>184</v>
      </c>
      <c r="L85" s="167">
        <f t="shared" si="25"/>
        <v>0</v>
      </c>
      <c r="M85" s="167">
        <f t="shared" si="25"/>
        <v>0</v>
      </c>
      <c r="N85" s="167">
        <f t="shared" si="25"/>
        <v>2775</v>
      </c>
      <c r="O85" s="167">
        <f t="shared" si="25"/>
        <v>3031.9999999999995</v>
      </c>
      <c r="P85" s="167">
        <f t="shared" si="25"/>
        <v>0</v>
      </c>
      <c r="Q85" s="167">
        <f t="shared" si="25"/>
        <v>0</v>
      </c>
      <c r="R85" s="182" t="s">
        <v>103</v>
      </c>
      <c r="S85" s="167">
        <f aca="true" t="shared" si="26" ref="S85:AD85">SUM(S81:S84)</f>
        <v>36171.2</v>
      </c>
      <c r="T85" s="167">
        <f t="shared" si="26"/>
        <v>14283.78</v>
      </c>
      <c r="U85" s="167">
        <f t="shared" si="26"/>
        <v>1126.9</v>
      </c>
      <c r="V85" s="167">
        <f t="shared" si="26"/>
        <v>763</v>
      </c>
      <c r="W85" s="167">
        <f t="shared" si="26"/>
        <v>5103.599999999999</v>
      </c>
      <c r="X85" s="167">
        <f t="shared" si="26"/>
        <v>2842.2999999999997</v>
      </c>
      <c r="Y85" s="167">
        <f t="shared" si="26"/>
        <v>0</v>
      </c>
      <c r="Z85" s="167">
        <f t="shared" si="26"/>
        <v>0</v>
      </c>
      <c r="AA85" s="167">
        <f t="shared" si="26"/>
        <v>549.4</v>
      </c>
      <c r="AB85" s="167">
        <f t="shared" si="26"/>
        <v>269.1</v>
      </c>
      <c r="AC85" s="167">
        <f t="shared" si="26"/>
        <v>0</v>
      </c>
      <c r="AD85" s="167">
        <f t="shared" si="26"/>
        <v>0</v>
      </c>
    </row>
    <row r="86" spans="1:30" ht="12.75">
      <c r="A86" s="177" t="s">
        <v>169</v>
      </c>
      <c r="B86" s="11"/>
      <c r="C86" s="11"/>
      <c r="D86" s="11"/>
      <c r="E86" s="146"/>
      <c r="F86" s="153"/>
      <c r="G86" s="11"/>
      <c r="H86" s="11"/>
      <c r="I86" s="11"/>
      <c r="J86" s="153"/>
      <c r="K86" s="11"/>
      <c r="L86" s="11"/>
      <c r="M86" s="146"/>
      <c r="N86" s="11"/>
      <c r="O86" s="11"/>
      <c r="P86" s="11"/>
      <c r="Q86" s="11"/>
      <c r="R86" s="177" t="s">
        <v>169</v>
      </c>
      <c r="S86" s="11"/>
      <c r="T86" s="11"/>
      <c r="U86" s="11"/>
      <c r="V86" s="146"/>
      <c r="W86" s="11"/>
      <c r="X86" s="11"/>
      <c r="Y86" s="11"/>
      <c r="Z86" s="146"/>
      <c r="AA86" s="11"/>
      <c r="AB86" s="11"/>
      <c r="AC86" s="11"/>
      <c r="AD86" s="11"/>
    </row>
    <row r="87" spans="1:30" ht="12.75">
      <c r="A87" s="128" t="s">
        <v>170</v>
      </c>
      <c r="B87" s="11">
        <v>12754.5</v>
      </c>
      <c r="C87" s="11">
        <v>16387.4</v>
      </c>
      <c r="D87" s="11">
        <v>0</v>
      </c>
      <c r="E87" s="146">
        <v>0</v>
      </c>
      <c r="F87" s="153">
        <v>86633.8</v>
      </c>
      <c r="G87" s="11">
        <v>73528.3</v>
      </c>
      <c r="H87" s="11">
        <v>0</v>
      </c>
      <c r="I87" s="11">
        <v>0</v>
      </c>
      <c r="J87" s="153">
        <v>28</v>
      </c>
      <c r="K87" s="11">
        <v>37.1</v>
      </c>
      <c r="L87" s="11">
        <v>0</v>
      </c>
      <c r="M87" s="146">
        <v>0</v>
      </c>
      <c r="N87" s="11">
        <v>901.3</v>
      </c>
      <c r="O87" s="11">
        <v>749.8</v>
      </c>
      <c r="P87" s="11">
        <v>0</v>
      </c>
      <c r="Q87" s="11">
        <v>0</v>
      </c>
      <c r="R87" s="128" t="s">
        <v>170</v>
      </c>
      <c r="S87" s="11">
        <v>11369.4</v>
      </c>
      <c r="T87" s="11">
        <v>4720.1</v>
      </c>
      <c r="U87" s="11">
        <v>0</v>
      </c>
      <c r="V87" s="146">
        <v>0</v>
      </c>
      <c r="W87" s="11">
        <v>527.8</v>
      </c>
      <c r="X87" s="11">
        <v>240.1</v>
      </c>
      <c r="Y87" s="11">
        <v>0</v>
      </c>
      <c r="Z87" s="146">
        <v>0</v>
      </c>
      <c r="AA87" s="11">
        <v>1351.4</v>
      </c>
      <c r="AB87" s="11">
        <v>53.4</v>
      </c>
      <c r="AC87" s="11">
        <v>0</v>
      </c>
      <c r="AD87" s="11">
        <v>0</v>
      </c>
    </row>
    <row r="88" spans="1:30" ht="12.75">
      <c r="A88" s="128" t="s">
        <v>171</v>
      </c>
      <c r="B88" s="11">
        <v>29607.7</v>
      </c>
      <c r="C88" s="11">
        <v>41356.1</v>
      </c>
      <c r="D88" s="11">
        <v>323.1</v>
      </c>
      <c r="E88" s="146">
        <v>397.6</v>
      </c>
      <c r="F88" s="153">
        <v>127760.7</v>
      </c>
      <c r="G88" s="11">
        <v>133899.3</v>
      </c>
      <c r="H88" s="11">
        <v>769.4</v>
      </c>
      <c r="I88" s="11">
        <v>891.2</v>
      </c>
      <c r="J88" s="153">
        <v>25.9</v>
      </c>
      <c r="K88" s="11">
        <v>172.7</v>
      </c>
      <c r="L88" s="11">
        <v>0</v>
      </c>
      <c r="M88" s="146">
        <v>0</v>
      </c>
      <c r="N88" s="11">
        <v>848.8</v>
      </c>
      <c r="O88" s="11">
        <v>1102.4</v>
      </c>
      <c r="P88" s="11">
        <v>0</v>
      </c>
      <c r="Q88" s="11">
        <v>0</v>
      </c>
      <c r="R88" s="128" t="s">
        <v>171</v>
      </c>
      <c r="S88" s="11">
        <v>28486.5</v>
      </c>
      <c r="T88" s="11">
        <v>18502</v>
      </c>
      <c r="U88" s="11">
        <v>910.5</v>
      </c>
      <c r="V88" s="146">
        <v>486.7</v>
      </c>
      <c r="W88" s="11">
        <v>802.4</v>
      </c>
      <c r="X88" s="11">
        <v>119</v>
      </c>
      <c r="Y88" s="11">
        <v>0</v>
      </c>
      <c r="Z88" s="146">
        <v>0</v>
      </c>
      <c r="AA88" s="11">
        <v>0</v>
      </c>
      <c r="AB88" s="11">
        <v>0</v>
      </c>
      <c r="AC88" s="11">
        <v>0</v>
      </c>
      <c r="AD88" s="11">
        <v>0</v>
      </c>
    </row>
    <row r="89" spans="1:30" ht="12.75">
      <c r="A89" s="128" t="s">
        <v>172</v>
      </c>
      <c r="B89" s="11">
        <v>70935.9</v>
      </c>
      <c r="C89" s="11">
        <v>75313.6</v>
      </c>
      <c r="D89" s="11">
        <v>0</v>
      </c>
      <c r="E89" s="146">
        <v>0</v>
      </c>
      <c r="F89" s="153">
        <v>67007.8</v>
      </c>
      <c r="G89" s="11">
        <v>66464.4</v>
      </c>
      <c r="H89" s="11">
        <v>0</v>
      </c>
      <c r="I89" s="11">
        <v>0</v>
      </c>
      <c r="J89" s="153">
        <v>2</v>
      </c>
      <c r="K89" s="11">
        <v>0</v>
      </c>
      <c r="L89" s="11">
        <v>0</v>
      </c>
      <c r="M89" s="146">
        <v>0</v>
      </c>
      <c r="N89" s="11">
        <v>1504</v>
      </c>
      <c r="O89" s="11">
        <v>1380.5</v>
      </c>
      <c r="P89" s="11">
        <v>53.5</v>
      </c>
      <c r="Q89" s="11">
        <v>0</v>
      </c>
      <c r="R89" s="128" t="s">
        <v>172</v>
      </c>
      <c r="S89" s="11">
        <v>9069.2</v>
      </c>
      <c r="T89" s="11">
        <v>5994</v>
      </c>
      <c r="U89" s="11">
        <v>289.4</v>
      </c>
      <c r="V89" s="146">
        <v>110.8</v>
      </c>
      <c r="W89" s="11">
        <v>710</v>
      </c>
      <c r="X89" s="11">
        <v>215.9</v>
      </c>
      <c r="Y89" s="11">
        <v>0</v>
      </c>
      <c r="Z89" s="146">
        <v>0</v>
      </c>
      <c r="AA89" s="11">
        <v>412.7</v>
      </c>
      <c r="AB89" s="11">
        <v>251.5</v>
      </c>
      <c r="AC89" s="11">
        <v>0</v>
      </c>
      <c r="AD89" s="11">
        <v>0</v>
      </c>
    </row>
    <row r="90" spans="1:30" ht="12.75">
      <c r="A90" s="128" t="s">
        <v>173</v>
      </c>
      <c r="B90" s="11">
        <v>150289.7</v>
      </c>
      <c r="C90" s="11">
        <v>162111.7</v>
      </c>
      <c r="D90" s="11">
        <v>0</v>
      </c>
      <c r="E90" s="146">
        <v>0</v>
      </c>
      <c r="F90" s="153">
        <v>88907.2</v>
      </c>
      <c r="G90" s="11">
        <v>102202.5</v>
      </c>
      <c r="H90" s="11">
        <v>0</v>
      </c>
      <c r="I90" s="11">
        <v>66.5</v>
      </c>
      <c r="J90" s="153">
        <v>152.6</v>
      </c>
      <c r="K90" s="11">
        <v>156.3</v>
      </c>
      <c r="L90" s="11">
        <v>0</v>
      </c>
      <c r="M90" s="146">
        <v>0</v>
      </c>
      <c r="N90" s="11">
        <v>253.3</v>
      </c>
      <c r="O90" s="11">
        <v>234.7</v>
      </c>
      <c r="P90" s="11">
        <v>0</v>
      </c>
      <c r="Q90" s="11">
        <v>0</v>
      </c>
      <c r="R90" s="128" t="s">
        <v>173</v>
      </c>
      <c r="S90" s="11">
        <v>3956.9</v>
      </c>
      <c r="T90" s="11">
        <v>2211.4</v>
      </c>
      <c r="U90" s="11">
        <v>0</v>
      </c>
      <c r="V90" s="146">
        <v>109</v>
      </c>
      <c r="W90" s="11">
        <v>808.6</v>
      </c>
      <c r="X90" s="11">
        <v>282.9</v>
      </c>
      <c r="Y90" s="11">
        <v>0</v>
      </c>
      <c r="Z90" s="146">
        <v>0</v>
      </c>
      <c r="AA90" s="11">
        <v>2597</v>
      </c>
      <c r="AB90" s="11">
        <v>1513.3</v>
      </c>
      <c r="AC90" s="11">
        <v>0</v>
      </c>
      <c r="AD90" s="11">
        <v>0</v>
      </c>
    </row>
    <row r="91" spans="1:38" s="76" customFormat="1" ht="12.75">
      <c r="A91" s="182" t="s">
        <v>103</v>
      </c>
      <c r="B91" s="167">
        <f aca="true" t="shared" si="27" ref="B91:Q91">SUM(B87:B90)</f>
        <v>263587.8</v>
      </c>
      <c r="C91" s="167">
        <f t="shared" si="27"/>
        <v>295168.80000000005</v>
      </c>
      <c r="D91" s="167">
        <f t="shared" si="27"/>
        <v>323.1</v>
      </c>
      <c r="E91" s="167">
        <f t="shared" si="27"/>
        <v>397.6</v>
      </c>
      <c r="F91" s="167">
        <f t="shared" si="27"/>
        <v>370309.5</v>
      </c>
      <c r="G91" s="167">
        <f t="shared" si="27"/>
        <v>376094.5</v>
      </c>
      <c r="H91" s="167">
        <f t="shared" si="27"/>
        <v>769.4</v>
      </c>
      <c r="I91" s="167">
        <f t="shared" si="27"/>
        <v>957.7</v>
      </c>
      <c r="J91" s="167">
        <f t="shared" si="27"/>
        <v>208.5</v>
      </c>
      <c r="K91" s="167">
        <f t="shared" si="27"/>
        <v>366.1</v>
      </c>
      <c r="L91" s="167">
        <f t="shared" si="27"/>
        <v>0</v>
      </c>
      <c r="M91" s="167">
        <f t="shared" si="27"/>
        <v>0</v>
      </c>
      <c r="N91" s="167">
        <f t="shared" si="27"/>
        <v>3507.4</v>
      </c>
      <c r="O91" s="167">
        <f t="shared" si="27"/>
        <v>3467.3999999999996</v>
      </c>
      <c r="P91" s="167">
        <f t="shared" si="27"/>
        <v>53.5</v>
      </c>
      <c r="Q91" s="167">
        <f t="shared" si="27"/>
        <v>0</v>
      </c>
      <c r="R91" s="182" t="s">
        <v>103</v>
      </c>
      <c r="S91" s="167">
        <f aca="true" t="shared" si="28" ref="S91:AD91">SUM(S87:S90)</f>
        <v>52882.00000000001</v>
      </c>
      <c r="T91" s="167">
        <f t="shared" si="28"/>
        <v>31427.5</v>
      </c>
      <c r="U91" s="167">
        <f t="shared" si="28"/>
        <v>1199.9</v>
      </c>
      <c r="V91" s="167">
        <f t="shared" si="28"/>
        <v>706.5</v>
      </c>
      <c r="W91" s="167">
        <f t="shared" si="28"/>
        <v>2848.7999999999997</v>
      </c>
      <c r="X91" s="167">
        <f t="shared" si="28"/>
        <v>857.9</v>
      </c>
      <c r="Y91" s="167">
        <f t="shared" si="28"/>
        <v>0</v>
      </c>
      <c r="Z91" s="167">
        <f t="shared" si="28"/>
        <v>0</v>
      </c>
      <c r="AA91" s="167">
        <f t="shared" si="28"/>
        <v>4361.1</v>
      </c>
      <c r="AB91" s="167">
        <f t="shared" si="28"/>
        <v>1818.1999999999998</v>
      </c>
      <c r="AC91" s="167">
        <f t="shared" si="28"/>
        <v>0</v>
      </c>
      <c r="AD91" s="167">
        <f t="shared" si="28"/>
        <v>0</v>
      </c>
      <c r="AJ91" s="41"/>
      <c r="AK91" s="41"/>
      <c r="AL91" s="41"/>
    </row>
    <row r="92" spans="1:30" ht="12.75">
      <c r="A92" s="177" t="s">
        <v>174</v>
      </c>
      <c r="B92" s="11"/>
      <c r="C92" s="11"/>
      <c r="D92" s="11"/>
      <c r="E92" s="146"/>
      <c r="F92" s="153"/>
      <c r="G92" s="11"/>
      <c r="H92" s="11"/>
      <c r="I92" s="11"/>
      <c r="J92" s="153"/>
      <c r="K92" s="11"/>
      <c r="L92" s="11"/>
      <c r="M92" s="146"/>
      <c r="N92" s="11"/>
      <c r="O92" s="11"/>
      <c r="P92" s="11"/>
      <c r="Q92" s="11"/>
      <c r="R92" s="177" t="s">
        <v>174</v>
      </c>
      <c r="S92" s="11"/>
      <c r="T92" s="11"/>
      <c r="U92" s="11"/>
      <c r="V92" s="146"/>
      <c r="W92" s="11"/>
      <c r="X92" s="11"/>
      <c r="Y92" s="11"/>
      <c r="Z92" s="146"/>
      <c r="AA92" s="11"/>
      <c r="AB92" s="11"/>
      <c r="AC92" s="11"/>
      <c r="AD92" s="11"/>
    </row>
    <row r="93" spans="1:30" ht="12.75">
      <c r="A93" s="128" t="s">
        <v>175</v>
      </c>
      <c r="B93" s="11">
        <v>4998.2</v>
      </c>
      <c r="C93" s="11">
        <v>3768.6</v>
      </c>
      <c r="D93" s="11">
        <v>0</v>
      </c>
      <c r="E93" s="146">
        <v>0</v>
      </c>
      <c r="F93" s="153">
        <v>21009.4</v>
      </c>
      <c r="G93" s="11">
        <v>19993.8</v>
      </c>
      <c r="H93" s="11">
        <v>0</v>
      </c>
      <c r="I93" s="11">
        <v>0</v>
      </c>
      <c r="J93" s="153">
        <v>345.6</v>
      </c>
      <c r="K93" s="11">
        <v>279.5</v>
      </c>
      <c r="L93" s="11">
        <v>0</v>
      </c>
      <c r="M93" s="146">
        <v>0</v>
      </c>
      <c r="N93" s="11">
        <v>144.9</v>
      </c>
      <c r="O93" s="11">
        <v>95.6</v>
      </c>
      <c r="P93" s="11">
        <v>0</v>
      </c>
      <c r="Q93" s="11">
        <v>0</v>
      </c>
      <c r="R93" s="128" t="s">
        <v>175</v>
      </c>
      <c r="S93" s="11">
        <v>173.1</v>
      </c>
      <c r="T93" s="11">
        <v>47.4</v>
      </c>
      <c r="U93" s="11">
        <v>0</v>
      </c>
      <c r="V93" s="146">
        <v>0</v>
      </c>
      <c r="W93" s="11">
        <v>156.6</v>
      </c>
      <c r="X93" s="11">
        <v>15.9</v>
      </c>
      <c r="Y93" s="11">
        <v>0</v>
      </c>
      <c r="Z93" s="146">
        <v>0</v>
      </c>
      <c r="AA93" s="11">
        <v>118.4</v>
      </c>
      <c r="AB93" s="11">
        <v>0</v>
      </c>
      <c r="AC93" s="11">
        <v>0</v>
      </c>
      <c r="AD93" s="11">
        <v>0</v>
      </c>
    </row>
    <row r="94" spans="1:30" ht="12.75">
      <c r="A94" s="128" t="s">
        <v>176</v>
      </c>
      <c r="B94" s="11">
        <v>776.6</v>
      </c>
      <c r="C94" s="11">
        <v>767.4</v>
      </c>
      <c r="D94" s="11">
        <v>0</v>
      </c>
      <c r="E94" s="146">
        <v>0</v>
      </c>
      <c r="F94" s="153">
        <v>7793.2</v>
      </c>
      <c r="G94" s="11">
        <v>6315.5</v>
      </c>
      <c r="H94" s="11">
        <v>0</v>
      </c>
      <c r="I94" s="11">
        <v>0</v>
      </c>
      <c r="J94" s="153">
        <v>0</v>
      </c>
      <c r="K94" s="11">
        <v>12.6</v>
      </c>
      <c r="L94" s="11">
        <v>0</v>
      </c>
      <c r="M94" s="146">
        <v>0</v>
      </c>
      <c r="N94" s="11">
        <v>0</v>
      </c>
      <c r="O94" s="11">
        <v>0</v>
      </c>
      <c r="P94" s="11">
        <v>0</v>
      </c>
      <c r="Q94" s="11">
        <v>0</v>
      </c>
      <c r="R94" s="128" t="s">
        <v>176</v>
      </c>
      <c r="S94" s="11">
        <v>95.4</v>
      </c>
      <c r="T94" s="11">
        <v>0</v>
      </c>
      <c r="U94" s="11">
        <v>0</v>
      </c>
      <c r="V94" s="146">
        <v>0</v>
      </c>
      <c r="W94" s="11">
        <v>193.9</v>
      </c>
      <c r="X94" s="11">
        <v>95.9</v>
      </c>
      <c r="Y94" s="11">
        <v>0</v>
      </c>
      <c r="Z94" s="146">
        <v>0</v>
      </c>
      <c r="AA94" s="11">
        <v>0</v>
      </c>
      <c r="AB94" s="11">
        <v>0</v>
      </c>
      <c r="AC94" s="11">
        <v>0</v>
      </c>
      <c r="AD94" s="11">
        <v>0</v>
      </c>
    </row>
    <row r="95" spans="1:30" ht="12.75">
      <c r="A95" s="128" t="s">
        <v>177</v>
      </c>
      <c r="B95" s="11">
        <v>575.5</v>
      </c>
      <c r="C95" s="11">
        <v>1713.9</v>
      </c>
      <c r="D95" s="11">
        <v>9.8</v>
      </c>
      <c r="E95" s="146">
        <v>54.7</v>
      </c>
      <c r="F95" s="153">
        <v>4784</v>
      </c>
      <c r="G95" s="11">
        <v>6474.3</v>
      </c>
      <c r="H95" s="11">
        <v>943.4</v>
      </c>
      <c r="I95" s="11">
        <v>1219.2</v>
      </c>
      <c r="J95" s="153">
        <v>2825.9</v>
      </c>
      <c r="K95" s="11">
        <v>1594.2</v>
      </c>
      <c r="L95" s="11">
        <v>0</v>
      </c>
      <c r="M95" s="146">
        <v>0</v>
      </c>
      <c r="N95" s="11">
        <v>0</v>
      </c>
      <c r="O95" s="11">
        <v>0</v>
      </c>
      <c r="P95" s="11">
        <v>0</v>
      </c>
      <c r="Q95" s="11">
        <v>0</v>
      </c>
      <c r="R95" s="128" t="s">
        <v>177</v>
      </c>
      <c r="S95" s="11">
        <v>200</v>
      </c>
      <c r="T95" s="11">
        <v>123.9</v>
      </c>
      <c r="U95" s="11">
        <v>0</v>
      </c>
      <c r="V95" s="146">
        <v>0</v>
      </c>
      <c r="W95" s="11">
        <v>164.7</v>
      </c>
      <c r="X95" s="11">
        <v>20.3</v>
      </c>
      <c r="Y95" s="11">
        <v>0</v>
      </c>
      <c r="Z95" s="146">
        <v>0</v>
      </c>
      <c r="AA95" s="11">
        <v>0</v>
      </c>
      <c r="AB95" s="11">
        <v>0</v>
      </c>
      <c r="AC95" s="11">
        <v>0</v>
      </c>
      <c r="AD95" s="11">
        <v>0</v>
      </c>
    </row>
    <row r="96" spans="1:30" ht="12.75">
      <c r="A96" s="128" t="s">
        <v>178</v>
      </c>
      <c r="B96" s="11">
        <v>17579.2</v>
      </c>
      <c r="C96" s="11">
        <v>20852.6</v>
      </c>
      <c r="D96" s="11">
        <v>381.9</v>
      </c>
      <c r="E96" s="146">
        <v>2184.9</v>
      </c>
      <c r="F96" s="153">
        <v>74413.2</v>
      </c>
      <c r="G96" s="11">
        <v>88733.32</v>
      </c>
      <c r="H96" s="11">
        <v>1360.9</v>
      </c>
      <c r="I96" s="11">
        <v>1369.6</v>
      </c>
      <c r="J96" s="153">
        <v>13437.2</v>
      </c>
      <c r="K96" s="11">
        <v>10024.8</v>
      </c>
      <c r="L96" s="11">
        <v>1372.6</v>
      </c>
      <c r="M96" s="146">
        <v>795.3</v>
      </c>
      <c r="N96" s="11">
        <v>0</v>
      </c>
      <c r="O96" s="11">
        <v>6.4</v>
      </c>
      <c r="P96" s="11">
        <v>0</v>
      </c>
      <c r="Q96" s="11">
        <v>0</v>
      </c>
      <c r="R96" s="128" t="s">
        <v>178</v>
      </c>
      <c r="S96" s="11">
        <v>877.4</v>
      </c>
      <c r="T96" s="11">
        <v>277</v>
      </c>
      <c r="U96" s="11">
        <v>253.1</v>
      </c>
      <c r="V96" s="146">
        <v>109.3</v>
      </c>
      <c r="W96" s="11">
        <v>1913.6</v>
      </c>
      <c r="X96" s="11">
        <v>463.8</v>
      </c>
      <c r="Y96" s="11">
        <v>21.8</v>
      </c>
      <c r="Z96" s="146">
        <v>5.6</v>
      </c>
      <c r="AA96" s="11">
        <v>0</v>
      </c>
      <c r="AB96" s="11">
        <v>0</v>
      </c>
      <c r="AC96" s="11">
        <v>0</v>
      </c>
      <c r="AD96" s="11">
        <v>0</v>
      </c>
    </row>
    <row r="97" spans="1:30" ht="12.75">
      <c r="A97" s="128" t="s">
        <v>179</v>
      </c>
      <c r="B97" s="11">
        <v>1853.5</v>
      </c>
      <c r="C97" s="11">
        <v>3487.8</v>
      </c>
      <c r="D97" s="11">
        <v>0</v>
      </c>
      <c r="E97" s="146">
        <v>339</v>
      </c>
      <c r="F97" s="153">
        <v>1994.2</v>
      </c>
      <c r="G97" s="11">
        <v>3539.7</v>
      </c>
      <c r="H97" s="11">
        <v>0</v>
      </c>
      <c r="I97" s="11">
        <v>255.2</v>
      </c>
      <c r="J97" s="153">
        <v>738.9</v>
      </c>
      <c r="K97" s="11">
        <v>942.4</v>
      </c>
      <c r="L97" s="11">
        <v>0</v>
      </c>
      <c r="M97" s="146">
        <v>0</v>
      </c>
      <c r="N97" s="11">
        <v>0</v>
      </c>
      <c r="O97" s="11">
        <v>76</v>
      </c>
      <c r="P97" s="11">
        <v>0</v>
      </c>
      <c r="Q97" s="11">
        <v>0</v>
      </c>
      <c r="R97" s="128" t="s">
        <v>179</v>
      </c>
      <c r="S97" s="11">
        <v>19</v>
      </c>
      <c r="T97" s="11">
        <v>0</v>
      </c>
      <c r="U97" s="11">
        <v>0</v>
      </c>
      <c r="V97" s="146">
        <v>0</v>
      </c>
      <c r="W97" s="11">
        <v>2.2</v>
      </c>
      <c r="X97" s="11">
        <v>32.1</v>
      </c>
      <c r="Y97" s="11">
        <v>0</v>
      </c>
      <c r="Z97" s="146">
        <v>0</v>
      </c>
      <c r="AA97" s="11">
        <v>0</v>
      </c>
      <c r="AB97" s="11">
        <v>0</v>
      </c>
      <c r="AC97" s="11">
        <v>0</v>
      </c>
      <c r="AD97" s="11">
        <v>0</v>
      </c>
    </row>
    <row r="98" spans="1:30" s="76" customFormat="1" ht="12.75">
      <c r="A98" s="182" t="s">
        <v>103</v>
      </c>
      <c r="B98" s="167">
        <f aca="true" t="shared" si="29" ref="B98:Q98">SUM(B93:B97)</f>
        <v>25783</v>
      </c>
      <c r="C98" s="167">
        <f t="shared" si="29"/>
        <v>30590.3</v>
      </c>
      <c r="D98" s="167">
        <f t="shared" si="29"/>
        <v>391.7</v>
      </c>
      <c r="E98" s="167">
        <f t="shared" si="29"/>
        <v>2578.6</v>
      </c>
      <c r="F98" s="167">
        <f t="shared" si="29"/>
        <v>109994</v>
      </c>
      <c r="G98" s="167">
        <f t="shared" si="29"/>
        <v>125056.62000000001</v>
      </c>
      <c r="H98" s="167">
        <f t="shared" si="29"/>
        <v>2304.3</v>
      </c>
      <c r="I98" s="167">
        <f t="shared" si="29"/>
        <v>2844</v>
      </c>
      <c r="J98" s="167">
        <f t="shared" si="29"/>
        <v>17347.600000000002</v>
      </c>
      <c r="K98" s="167">
        <f t="shared" si="29"/>
        <v>12853.499999999998</v>
      </c>
      <c r="L98" s="167">
        <f t="shared" si="29"/>
        <v>1372.6</v>
      </c>
      <c r="M98" s="167">
        <f t="shared" si="29"/>
        <v>795.3</v>
      </c>
      <c r="N98" s="167">
        <f t="shared" si="29"/>
        <v>144.9</v>
      </c>
      <c r="O98" s="167">
        <f t="shared" si="29"/>
        <v>178</v>
      </c>
      <c r="P98" s="167">
        <f t="shared" si="29"/>
        <v>0</v>
      </c>
      <c r="Q98" s="167">
        <f t="shared" si="29"/>
        <v>0</v>
      </c>
      <c r="R98" s="182" t="s">
        <v>103</v>
      </c>
      <c r="S98" s="167">
        <f aca="true" t="shared" si="30" ref="S98:AD98">SUM(S93:S97)</f>
        <v>1364.9</v>
      </c>
      <c r="T98" s="167">
        <f t="shared" si="30"/>
        <v>448.3</v>
      </c>
      <c r="U98" s="167">
        <f t="shared" si="30"/>
        <v>253.1</v>
      </c>
      <c r="V98" s="167">
        <f t="shared" si="30"/>
        <v>109.3</v>
      </c>
      <c r="W98" s="167">
        <f t="shared" si="30"/>
        <v>2431</v>
      </c>
      <c r="X98" s="167">
        <f t="shared" si="30"/>
        <v>628.0000000000001</v>
      </c>
      <c r="Y98" s="167">
        <f t="shared" si="30"/>
        <v>21.8</v>
      </c>
      <c r="Z98" s="167">
        <f t="shared" si="30"/>
        <v>5.6</v>
      </c>
      <c r="AA98" s="167">
        <f t="shared" si="30"/>
        <v>118.4</v>
      </c>
      <c r="AB98" s="167">
        <f t="shared" si="30"/>
        <v>0</v>
      </c>
      <c r="AC98" s="167">
        <f t="shared" si="30"/>
        <v>0</v>
      </c>
      <c r="AD98" s="167">
        <f t="shared" si="30"/>
        <v>0</v>
      </c>
    </row>
    <row r="99" spans="1:30" ht="12.75">
      <c r="A99" s="177" t="s">
        <v>180</v>
      </c>
      <c r="B99" s="11"/>
      <c r="C99" s="11"/>
      <c r="D99" s="11"/>
      <c r="E99" s="146"/>
      <c r="F99" s="153"/>
      <c r="G99" s="11"/>
      <c r="H99" s="11"/>
      <c r="I99" s="11"/>
      <c r="J99" s="153"/>
      <c r="K99" s="11"/>
      <c r="L99" s="11"/>
      <c r="M99" s="146"/>
      <c r="N99" s="11"/>
      <c r="O99" s="11"/>
      <c r="P99" s="11"/>
      <c r="Q99" s="11"/>
      <c r="R99" s="177" t="s">
        <v>180</v>
      </c>
      <c r="S99" s="11"/>
      <c r="T99" s="11"/>
      <c r="U99" s="11"/>
      <c r="V99" s="146"/>
      <c r="W99" s="11"/>
      <c r="X99" s="11"/>
      <c r="Y99" s="11"/>
      <c r="Z99" s="146"/>
      <c r="AA99" s="11"/>
      <c r="AB99" s="11"/>
      <c r="AC99" s="11"/>
      <c r="AD99" s="11"/>
    </row>
    <row r="100" spans="1:30" ht="12.75">
      <c r="A100" s="128" t="s">
        <v>181</v>
      </c>
      <c r="B100" s="11">
        <v>1894.9</v>
      </c>
      <c r="C100" s="11">
        <v>2788.31</v>
      </c>
      <c r="D100" s="11">
        <v>0</v>
      </c>
      <c r="E100" s="146">
        <v>0</v>
      </c>
      <c r="F100" s="153">
        <v>14131.2</v>
      </c>
      <c r="G100" s="11">
        <v>17638.88</v>
      </c>
      <c r="H100" s="11">
        <v>55.7</v>
      </c>
      <c r="I100" s="11">
        <v>66.5</v>
      </c>
      <c r="J100" s="153">
        <v>830.6</v>
      </c>
      <c r="K100" s="11">
        <v>290</v>
      </c>
      <c r="L100" s="11">
        <v>250.8</v>
      </c>
      <c r="M100" s="146">
        <v>0</v>
      </c>
      <c r="N100" s="11">
        <v>0</v>
      </c>
      <c r="O100" s="11">
        <v>153</v>
      </c>
      <c r="P100" s="11">
        <v>0</v>
      </c>
      <c r="Q100" s="11">
        <v>0</v>
      </c>
      <c r="R100" s="128" t="s">
        <v>181</v>
      </c>
      <c r="S100" s="11">
        <v>873.1</v>
      </c>
      <c r="T100" s="11">
        <v>376.61</v>
      </c>
      <c r="U100" s="11">
        <v>0</v>
      </c>
      <c r="V100" s="146">
        <v>0</v>
      </c>
      <c r="W100" s="11">
        <v>50.5</v>
      </c>
      <c r="X100" s="11">
        <v>36.3</v>
      </c>
      <c r="Y100" s="11">
        <v>0</v>
      </c>
      <c r="Z100" s="146">
        <v>0</v>
      </c>
      <c r="AA100" s="11">
        <v>0</v>
      </c>
      <c r="AB100" s="11">
        <v>0</v>
      </c>
      <c r="AC100" s="11">
        <v>0</v>
      </c>
      <c r="AD100" s="11">
        <v>0</v>
      </c>
    </row>
    <row r="101" spans="1:30" ht="12.75">
      <c r="A101" s="128" t="s">
        <v>182</v>
      </c>
      <c r="B101" s="11">
        <v>1840.3</v>
      </c>
      <c r="C101" s="11">
        <v>1516.53</v>
      </c>
      <c r="D101" s="11">
        <v>124.1</v>
      </c>
      <c r="E101" s="146">
        <v>457.9</v>
      </c>
      <c r="F101" s="153">
        <v>795.4</v>
      </c>
      <c r="G101" s="11">
        <v>1315.37</v>
      </c>
      <c r="H101" s="11">
        <v>338.7</v>
      </c>
      <c r="I101" s="11">
        <v>14.4</v>
      </c>
      <c r="J101" s="153">
        <v>578.2</v>
      </c>
      <c r="K101" s="11">
        <v>116.16</v>
      </c>
      <c r="L101" s="11">
        <v>193</v>
      </c>
      <c r="M101" s="146">
        <v>0</v>
      </c>
      <c r="N101" s="11">
        <v>74.8</v>
      </c>
      <c r="O101" s="11">
        <v>21.8</v>
      </c>
      <c r="P101" s="11">
        <v>0</v>
      </c>
      <c r="Q101" s="11">
        <v>0</v>
      </c>
      <c r="R101" s="128" t="s">
        <v>182</v>
      </c>
      <c r="S101" s="11">
        <v>253.9</v>
      </c>
      <c r="T101" s="11">
        <v>425.04</v>
      </c>
      <c r="U101" s="11">
        <v>0</v>
      </c>
      <c r="V101" s="146">
        <v>204.64</v>
      </c>
      <c r="W101" s="11">
        <v>120.9</v>
      </c>
      <c r="X101" s="11">
        <v>182.42</v>
      </c>
      <c r="Y101" s="11">
        <v>0</v>
      </c>
      <c r="Z101" s="146">
        <v>94.02</v>
      </c>
      <c r="AA101" s="11">
        <v>0</v>
      </c>
      <c r="AB101" s="11">
        <v>0</v>
      </c>
      <c r="AC101" s="11">
        <v>0</v>
      </c>
      <c r="AD101" s="11">
        <v>0</v>
      </c>
    </row>
    <row r="102" spans="1:30" ht="12.75">
      <c r="A102" s="171" t="s">
        <v>183</v>
      </c>
      <c r="B102" s="11">
        <v>27873.3</v>
      </c>
      <c r="C102" s="11">
        <v>33599.14</v>
      </c>
      <c r="D102" s="11">
        <v>0</v>
      </c>
      <c r="E102" s="146">
        <v>0</v>
      </c>
      <c r="F102" s="153">
        <v>116187.5</v>
      </c>
      <c r="G102" s="11">
        <v>151356.15</v>
      </c>
      <c r="H102" s="11">
        <v>0</v>
      </c>
      <c r="I102" s="11">
        <v>0</v>
      </c>
      <c r="J102" s="153">
        <v>11819.9</v>
      </c>
      <c r="K102" s="11">
        <v>9414.81</v>
      </c>
      <c r="L102" s="11">
        <v>0</v>
      </c>
      <c r="M102" s="146">
        <v>0</v>
      </c>
      <c r="N102" s="11">
        <v>18.6</v>
      </c>
      <c r="O102" s="11">
        <v>16.9</v>
      </c>
      <c r="P102" s="11">
        <v>0</v>
      </c>
      <c r="Q102" s="11">
        <v>0</v>
      </c>
      <c r="R102" s="171" t="s">
        <v>183</v>
      </c>
      <c r="S102" s="11">
        <v>10503</v>
      </c>
      <c r="T102" s="11">
        <v>6100.62</v>
      </c>
      <c r="U102" s="11">
        <v>0</v>
      </c>
      <c r="V102" s="146">
        <v>0</v>
      </c>
      <c r="W102" s="11">
        <v>1288.2</v>
      </c>
      <c r="X102" s="11">
        <v>228.59</v>
      </c>
      <c r="Y102" s="11">
        <v>0</v>
      </c>
      <c r="Z102" s="146">
        <v>0</v>
      </c>
      <c r="AA102" s="11">
        <v>0</v>
      </c>
      <c r="AB102" s="11">
        <v>0</v>
      </c>
      <c r="AC102" s="11">
        <v>0</v>
      </c>
      <c r="AD102" s="11">
        <v>0</v>
      </c>
    </row>
    <row r="103" spans="1:30" ht="12.75">
      <c r="A103" s="171" t="s">
        <v>184</v>
      </c>
      <c r="B103" s="11">
        <v>38728.7</v>
      </c>
      <c r="C103" s="11">
        <v>33265.55</v>
      </c>
      <c r="D103" s="11">
        <v>168.3</v>
      </c>
      <c r="E103" s="146">
        <v>370.1</v>
      </c>
      <c r="F103" s="153">
        <v>163117</v>
      </c>
      <c r="G103" s="11">
        <v>177598.01</v>
      </c>
      <c r="H103" s="11">
        <v>286.2</v>
      </c>
      <c r="I103" s="11">
        <v>207.1</v>
      </c>
      <c r="J103" s="153">
        <v>23001.9</v>
      </c>
      <c r="K103" s="11">
        <v>15428.26</v>
      </c>
      <c r="L103" s="11">
        <v>0</v>
      </c>
      <c r="M103" s="146">
        <v>0</v>
      </c>
      <c r="N103" s="11">
        <v>402.2</v>
      </c>
      <c r="O103" s="11">
        <v>757.1</v>
      </c>
      <c r="P103" s="11">
        <v>0</v>
      </c>
      <c r="Q103" s="11">
        <v>0</v>
      </c>
      <c r="R103" s="171" t="s">
        <v>184</v>
      </c>
      <c r="S103" s="11">
        <v>5150.8</v>
      </c>
      <c r="T103" s="11">
        <v>2282.67</v>
      </c>
      <c r="U103" s="11">
        <v>298.9</v>
      </c>
      <c r="V103" s="146">
        <v>121.28</v>
      </c>
      <c r="W103" s="11">
        <v>7072.6</v>
      </c>
      <c r="X103" s="11">
        <v>1507.46</v>
      </c>
      <c r="Y103" s="11">
        <v>0</v>
      </c>
      <c r="Z103" s="146">
        <v>0</v>
      </c>
      <c r="AA103" s="11">
        <v>17.5</v>
      </c>
      <c r="AB103" s="11">
        <v>12.6</v>
      </c>
      <c r="AC103" s="11">
        <v>0</v>
      </c>
      <c r="AD103" s="11">
        <v>0</v>
      </c>
    </row>
    <row r="104" spans="1:30" ht="12.75">
      <c r="A104" s="171" t="s">
        <v>185</v>
      </c>
      <c r="B104" s="11">
        <v>1825.9</v>
      </c>
      <c r="C104" s="11">
        <v>2170.4</v>
      </c>
      <c r="D104" s="11">
        <v>0</v>
      </c>
      <c r="E104" s="146">
        <v>0</v>
      </c>
      <c r="F104" s="153">
        <v>3965.5</v>
      </c>
      <c r="G104" s="11">
        <v>5584</v>
      </c>
      <c r="H104" s="11">
        <v>0</v>
      </c>
      <c r="I104" s="11">
        <v>0</v>
      </c>
      <c r="J104" s="153">
        <v>184.8</v>
      </c>
      <c r="K104" s="11">
        <v>149.7</v>
      </c>
      <c r="L104" s="11">
        <v>0</v>
      </c>
      <c r="M104" s="146">
        <v>0</v>
      </c>
      <c r="N104" s="11">
        <v>89</v>
      </c>
      <c r="O104" s="11">
        <v>52.8</v>
      </c>
      <c r="P104" s="11">
        <v>0</v>
      </c>
      <c r="Q104" s="11">
        <v>0</v>
      </c>
      <c r="R104" s="171" t="s">
        <v>185</v>
      </c>
      <c r="S104" s="11">
        <v>55.5</v>
      </c>
      <c r="T104" s="11">
        <v>23</v>
      </c>
      <c r="U104" s="11">
        <v>0</v>
      </c>
      <c r="V104" s="146">
        <v>0</v>
      </c>
      <c r="W104" s="11">
        <v>57.3</v>
      </c>
      <c r="X104" s="11">
        <v>11.4</v>
      </c>
      <c r="Y104" s="11">
        <v>0</v>
      </c>
      <c r="Z104" s="146">
        <v>0</v>
      </c>
      <c r="AA104" s="11">
        <v>0</v>
      </c>
      <c r="AB104" s="11">
        <v>0</v>
      </c>
      <c r="AC104" s="11">
        <v>0</v>
      </c>
      <c r="AD104" s="11">
        <v>0</v>
      </c>
    </row>
    <row r="105" spans="1:30" ht="12.75">
      <c r="A105" s="171" t="s">
        <v>186</v>
      </c>
      <c r="B105" s="11">
        <v>1251</v>
      </c>
      <c r="C105" s="11">
        <v>1971.26</v>
      </c>
      <c r="D105" s="11">
        <v>0</v>
      </c>
      <c r="E105" s="146">
        <v>0</v>
      </c>
      <c r="F105" s="153">
        <v>2588.5</v>
      </c>
      <c r="G105" s="11">
        <v>4442.95</v>
      </c>
      <c r="H105" s="11">
        <v>0</v>
      </c>
      <c r="I105" s="11">
        <v>0</v>
      </c>
      <c r="J105" s="153">
        <v>1210.2</v>
      </c>
      <c r="K105" s="11">
        <v>1789.62</v>
      </c>
      <c r="L105" s="11">
        <v>0</v>
      </c>
      <c r="M105" s="146">
        <v>0</v>
      </c>
      <c r="N105" s="11">
        <v>0</v>
      </c>
      <c r="O105" s="11">
        <v>14.98</v>
      </c>
      <c r="P105" s="11">
        <v>0</v>
      </c>
      <c r="Q105" s="11">
        <v>0</v>
      </c>
      <c r="R105" s="171" t="s">
        <v>186</v>
      </c>
      <c r="S105" s="11">
        <v>14.1</v>
      </c>
      <c r="T105" s="11">
        <v>0</v>
      </c>
      <c r="U105" s="11">
        <v>0</v>
      </c>
      <c r="V105" s="146">
        <v>0</v>
      </c>
      <c r="W105" s="11">
        <v>8.7</v>
      </c>
      <c r="X105" s="11">
        <v>13.4</v>
      </c>
      <c r="Y105" s="11">
        <v>0</v>
      </c>
      <c r="Z105" s="146">
        <v>0</v>
      </c>
      <c r="AA105" s="11">
        <v>0</v>
      </c>
      <c r="AB105" s="11">
        <v>0</v>
      </c>
      <c r="AC105" s="11">
        <v>0</v>
      </c>
      <c r="AD105" s="11">
        <v>0</v>
      </c>
    </row>
    <row r="106" spans="1:30" ht="12.75">
      <c r="A106" s="171" t="s">
        <v>187</v>
      </c>
      <c r="B106" s="11">
        <v>10490.9</v>
      </c>
      <c r="C106" s="11">
        <v>7796.73</v>
      </c>
      <c r="D106" s="11">
        <v>0</v>
      </c>
      <c r="E106" s="146">
        <v>0</v>
      </c>
      <c r="F106" s="153">
        <v>38081.2</v>
      </c>
      <c r="G106" s="11">
        <v>45978.42</v>
      </c>
      <c r="H106" s="11">
        <v>0</v>
      </c>
      <c r="I106" s="11">
        <v>0</v>
      </c>
      <c r="J106" s="153">
        <v>2950.6</v>
      </c>
      <c r="K106" s="11">
        <v>1717.61</v>
      </c>
      <c r="L106" s="11">
        <v>0</v>
      </c>
      <c r="M106" s="146">
        <v>0</v>
      </c>
      <c r="N106" s="11">
        <v>1053.4</v>
      </c>
      <c r="O106" s="11">
        <v>1615.3</v>
      </c>
      <c r="P106" s="11">
        <v>0</v>
      </c>
      <c r="Q106" s="11">
        <v>0</v>
      </c>
      <c r="R106" s="171" t="s">
        <v>187</v>
      </c>
      <c r="S106" s="11">
        <v>1522.2</v>
      </c>
      <c r="T106" s="11">
        <v>581.38</v>
      </c>
      <c r="U106" s="11">
        <v>0</v>
      </c>
      <c r="V106" s="146">
        <v>0</v>
      </c>
      <c r="W106" s="11">
        <v>883.6</v>
      </c>
      <c r="X106" s="11">
        <v>387.61</v>
      </c>
      <c r="Y106" s="11">
        <v>0</v>
      </c>
      <c r="Z106" s="146">
        <v>0</v>
      </c>
      <c r="AA106" s="11">
        <v>0</v>
      </c>
      <c r="AB106" s="11">
        <v>0</v>
      </c>
      <c r="AC106" s="11">
        <v>0</v>
      </c>
      <c r="AD106" s="11">
        <v>0</v>
      </c>
    </row>
    <row r="107" spans="1:30" ht="12.75">
      <c r="A107" s="171" t="s">
        <v>188</v>
      </c>
      <c r="B107" s="11">
        <v>10405.7</v>
      </c>
      <c r="C107" s="11">
        <v>12437.9</v>
      </c>
      <c r="D107" s="11">
        <v>449.6</v>
      </c>
      <c r="E107" s="146">
        <v>477.8</v>
      </c>
      <c r="F107" s="153">
        <v>59319.5</v>
      </c>
      <c r="G107" s="11">
        <v>74926.88</v>
      </c>
      <c r="H107" s="11">
        <v>323.9</v>
      </c>
      <c r="I107" s="11">
        <v>474.4</v>
      </c>
      <c r="J107" s="153">
        <v>5122.2</v>
      </c>
      <c r="K107" s="11">
        <v>3241.78</v>
      </c>
      <c r="L107" s="11">
        <v>15.1</v>
      </c>
      <c r="M107" s="146">
        <v>209.8</v>
      </c>
      <c r="N107" s="11">
        <v>118.8</v>
      </c>
      <c r="O107" s="11">
        <v>116.8</v>
      </c>
      <c r="P107" s="11">
        <v>0</v>
      </c>
      <c r="Q107" s="11">
        <v>0</v>
      </c>
      <c r="R107" s="171" t="s">
        <v>188</v>
      </c>
      <c r="S107" s="11">
        <v>3147.8</v>
      </c>
      <c r="T107" s="11">
        <v>1311.81</v>
      </c>
      <c r="U107" s="11">
        <v>1068.5</v>
      </c>
      <c r="V107" s="146">
        <v>583.2</v>
      </c>
      <c r="W107" s="11">
        <v>468.9</v>
      </c>
      <c r="X107" s="11">
        <v>172.5</v>
      </c>
      <c r="Y107" s="11">
        <v>0</v>
      </c>
      <c r="Z107" s="146">
        <v>0</v>
      </c>
      <c r="AA107" s="11">
        <v>0</v>
      </c>
      <c r="AB107" s="11">
        <v>25.9</v>
      </c>
      <c r="AC107" s="11">
        <v>0</v>
      </c>
      <c r="AD107" s="11">
        <v>25.9</v>
      </c>
    </row>
    <row r="108" spans="1:30" s="76" customFormat="1" ht="12.75">
      <c r="A108" s="183" t="s">
        <v>103</v>
      </c>
      <c r="B108" s="167">
        <f aca="true" t="shared" si="31" ref="B108:Q108">SUM(B100:B107)</f>
        <v>94310.69999999998</v>
      </c>
      <c r="C108" s="167">
        <f t="shared" si="31"/>
        <v>95545.81999999998</v>
      </c>
      <c r="D108" s="167">
        <f t="shared" si="31"/>
        <v>742</v>
      </c>
      <c r="E108" s="167">
        <f t="shared" si="31"/>
        <v>1305.8</v>
      </c>
      <c r="F108" s="167">
        <f t="shared" si="31"/>
        <v>398185.8</v>
      </c>
      <c r="G108" s="167">
        <f t="shared" si="31"/>
        <v>478840.66000000003</v>
      </c>
      <c r="H108" s="167">
        <f t="shared" si="31"/>
        <v>1004.4999999999999</v>
      </c>
      <c r="I108" s="167">
        <f t="shared" si="31"/>
        <v>762.4</v>
      </c>
      <c r="J108" s="167">
        <f t="shared" si="31"/>
        <v>45698.4</v>
      </c>
      <c r="K108" s="167">
        <f t="shared" si="31"/>
        <v>32147.94</v>
      </c>
      <c r="L108" s="167">
        <f t="shared" si="31"/>
        <v>458.90000000000003</v>
      </c>
      <c r="M108" s="167">
        <f t="shared" si="31"/>
        <v>209.8</v>
      </c>
      <c r="N108" s="167">
        <f t="shared" si="31"/>
        <v>1756.8</v>
      </c>
      <c r="O108" s="167">
        <f t="shared" si="31"/>
        <v>2748.6800000000003</v>
      </c>
      <c r="P108" s="167">
        <f t="shared" si="31"/>
        <v>0</v>
      </c>
      <c r="Q108" s="167">
        <f t="shared" si="31"/>
        <v>0</v>
      </c>
      <c r="R108" s="183" t="s">
        <v>103</v>
      </c>
      <c r="S108" s="167">
        <f aca="true" t="shared" si="32" ref="S108:AD108">SUM(S100:S107)</f>
        <v>21520.399999999998</v>
      </c>
      <c r="T108" s="167">
        <f t="shared" si="32"/>
        <v>11101.13</v>
      </c>
      <c r="U108" s="167">
        <f t="shared" si="32"/>
        <v>1367.4</v>
      </c>
      <c r="V108" s="167">
        <f t="shared" si="32"/>
        <v>909.12</v>
      </c>
      <c r="W108" s="167">
        <f t="shared" si="32"/>
        <v>9950.7</v>
      </c>
      <c r="X108" s="167">
        <f t="shared" si="32"/>
        <v>2539.6800000000003</v>
      </c>
      <c r="Y108" s="167">
        <f t="shared" si="32"/>
        <v>0</v>
      </c>
      <c r="Z108" s="167">
        <f t="shared" si="32"/>
        <v>94.02</v>
      </c>
      <c r="AA108" s="167">
        <f t="shared" si="32"/>
        <v>17.5</v>
      </c>
      <c r="AB108" s="167">
        <f t="shared" si="32"/>
        <v>38.5</v>
      </c>
      <c r="AC108" s="167">
        <f t="shared" si="32"/>
        <v>0</v>
      </c>
      <c r="AD108" s="167">
        <f t="shared" si="32"/>
        <v>25.9</v>
      </c>
    </row>
    <row r="109" spans="1:30" ht="12.75">
      <c r="A109" s="174" t="s">
        <v>189</v>
      </c>
      <c r="B109" s="11"/>
      <c r="C109" s="11"/>
      <c r="D109" s="11"/>
      <c r="E109" s="146"/>
      <c r="F109" s="153"/>
      <c r="G109" s="11"/>
      <c r="H109" s="11"/>
      <c r="I109" s="11"/>
      <c r="J109" s="153"/>
      <c r="K109" s="11"/>
      <c r="L109" s="11"/>
      <c r="M109" s="146"/>
      <c r="N109" s="11"/>
      <c r="O109" s="11"/>
      <c r="P109" s="11"/>
      <c r="Q109" s="11"/>
      <c r="R109" s="174" t="s">
        <v>189</v>
      </c>
      <c r="S109" s="11"/>
      <c r="T109" s="11"/>
      <c r="U109" s="11"/>
      <c r="V109" s="146"/>
      <c r="W109" s="11"/>
      <c r="X109" s="11"/>
      <c r="Y109" s="11"/>
      <c r="Z109" s="146"/>
      <c r="AA109" s="11"/>
      <c r="AB109" s="11"/>
      <c r="AC109" s="11"/>
      <c r="AD109" s="11"/>
    </row>
    <row r="110" spans="1:30" ht="12.75">
      <c r="A110" s="171" t="s">
        <v>190</v>
      </c>
      <c r="B110" s="11">
        <v>43.4</v>
      </c>
      <c r="C110" s="11">
        <v>495.3</v>
      </c>
      <c r="D110" s="11">
        <v>0</v>
      </c>
      <c r="E110" s="146">
        <v>0</v>
      </c>
      <c r="F110" s="153">
        <v>0</v>
      </c>
      <c r="G110" s="11">
        <v>524.6</v>
      </c>
      <c r="H110" s="11">
        <v>0</v>
      </c>
      <c r="I110" s="11">
        <v>0</v>
      </c>
      <c r="J110" s="153">
        <v>0</v>
      </c>
      <c r="K110" s="11">
        <v>0</v>
      </c>
      <c r="L110" s="11">
        <v>0</v>
      </c>
      <c r="M110" s="146">
        <v>0</v>
      </c>
      <c r="N110" s="11">
        <v>0</v>
      </c>
      <c r="O110" s="11">
        <v>0</v>
      </c>
      <c r="P110" s="11">
        <v>0</v>
      </c>
      <c r="Q110" s="11">
        <v>0</v>
      </c>
      <c r="R110" s="171" t="s">
        <v>190</v>
      </c>
      <c r="S110" s="11">
        <v>0</v>
      </c>
      <c r="T110" s="11">
        <v>0</v>
      </c>
      <c r="U110" s="11">
        <v>0</v>
      </c>
      <c r="V110" s="146">
        <v>0</v>
      </c>
      <c r="W110" s="11">
        <v>0</v>
      </c>
      <c r="X110" s="11">
        <v>0</v>
      </c>
      <c r="Y110" s="11">
        <v>0</v>
      </c>
      <c r="Z110" s="146">
        <v>0</v>
      </c>
      <c r="AA110" s="11">
        <v>0</v>
      </c>
      <c r="AB110" s="11">
        <v>0</v>
      </c>
      <c r="AC110" s="11">
        <v>0</v>
      </c>
      <c r="AD110" s="11">
        <v>0</v>
      </c>
    </row>
    <row r="111" spans="1:30" ht="12.75">
      <c r="A111" s="171" t="s">
        <v>191</v>
      </c>
      <c r="B111" s="11">
        <v>5506.6</v>
      </c>
      <c r="C111" s="11">
        <v>5233.92</v>
      </c>
      <c r="D111" s="11">
        <v>0</v>
      </c>
      <c r="E111" s="146">
        <v>0</v>
      </c>
      <c r="F111" s="153">
        <v>1934.6</v>
      </c>
      <c r="G111" s="11">
        <v>2603.77</v>
      </c>
      <c r="H111" s="11">
        <v>0</v>
      </c>
      <c r="I111" s="11">
        <v>0</v>
      </c>
      <c r="J111" s="153">
        <v>0</v>
      </c>
      <c r="K111" s="11">
        <v>0</v>
      </c>
      <c r="L111" s="11">
        <v>0</v>
      </c>
      <c r="M111" s="146">
        <v>0</v>
      </c>
      <c r="N111" s="11">
        <v>0</v>
      </c>
      <c r="O111" s="11">
        <v>0</v>
      </c>
      <c r="P111" s="11">
        <v>0</v>
      </c>
      <c r="Q111" s="11">
        <v>0</v>
      </c>
      <c r="R111" s="171" t="s">
        <v>191</v>
      </c>
      <c r="S111" s="11">
        <v>385</v>
      </c>
      <c r="T111" s="11">
        <v>21.93</v>
      </c>
      <c r="U111" s="11">
        <v>0</v>
      </c>
      <c r="V111" s="146">
        <v>0</v>
      </c>
      <c r="W111" s="11">
        <v>0</v>
      </c>
      <c r="X111" s="11">
        <v>0</v>
      </c>
      <c r="Y111" s="11">
        <v>0</v>
      </c>
      <c r="Z111" s="146">
        <v>0</v>
      </c>
      <c r="AA111" s="11">
        <v>0</v>
      </c>
      <c r="AB111" s="11">
        <v>0</v>
      </c>
      <c r="AC111" s="11">
        <v>0</v>
      </c>
      <c r="AD111" s="11">
        <v>0</v>
      </c>
    </row>
    <row r="112" spans="1:30" ht="12.75">
      <c r="A112" s="171" t="s">
        <v>192</v>
      </c>
      <c r="B112" s="11">
        <v>815.9</v>
      </c>
      <c r="C112" s="11">
        <v>564.6</v>
      </c>
      <c r="D112" s="11">
        <v>0</v>
      </c>
      <c r="E112" s="146">
        <v>0</v>
      </c>
      <c r="F112" s="153">
        <v>916.5</v>
      </c>
      <c r="G112" s="11">
        <v>438.9</v>
      </c>
      <c r="H112" s="11">
        <v>0</v>
      </c>
      <c r="I112" s="11">
        <v>0</v>
      </c>
      <c r="J112" s="153">
        <v>0</v>
      </c>
      <c r="K112" s="11">
        <v>0</v>
      </c>
      <c r="L112" s="11">
        <v>0</v>
      </c>
      <c r="M112" s="146">
        <v>0</v>
      </c>
      <c r="N112" s="11">
        <v>0</v>
      </c>
      <c r="O112" s="11">
        <v>0</v>
      </c>
      <c r="P112" s="11">
        <v>0</v>
      </c>
      <c r="Q112" s="11">
        <v>0</v>
      </c>
      <c r="R112" s="171" t="s">
        <v>192</v>
      </c>
      <c r="S112" s="11">
        <v>0</v>
      </c>
      <c r="T112" s="11">
        <v>10</v>
      </c>
      <c r="U112" s="11">
        <v>0</v>
      </c>
      <c r="V112" s="146">
        <v>0</v>
      </c>
      <c r="W112" s="11">
        <v>0</v>
      </c>
      <c r="X112" s="11">
        <v>0</v>
      </c>
      <c r="Y112" s="11">
        <v>0</v>
      </c>
      <c r="Z112" s="146">
        <v>0</v>
      </c>
      <c r="AA112" s="11">
        <v>0</v>
      </c>
      <c r="AB112" s="11">
        <v>0</v>
      </c>
      <c r="AC112" s="11">
        <v>0</v>
      </c>
      <c r="AD112" s="11">
        <v>0</v>
      </c>
    </row>
    <row r="113" spans="1:30" s="76" customFormat="1" ht="12.75">
      <c r="A113" s="183" t="s">
        <v>103</v>
      </c>
      <c r="B113" s="167">
        <f aca="true" t="shared" si="33" ref="B113:Q113">SUM(B110:B112)</f>
        <v>6365.9</v>
      </c>
      <c r="C113" s="167">
        <f t="shared" si="33"/>
        <v>6293.820000000001</v>
      </c>
      <c r="D113" s="167">
        <f t="shared" si="33"/>
        <v>0</v>
      </c>
      <c r="E113" s="167">
        <f t="shared" si="33"/>
        <v>0</v>
      </c>
      <c r="F113" s="167">
        <f t="shared" si="33"/>
        <v>2851.1</v>
      </c>
      <c r="G113" s="167">
        <f t="shared" si="33"/>
        <v>3567.27</v>
      </c>
      <c r="H113" s="167">
        <f t="shared" si="33"/>
        <v>0</v>
      </c>
      <c r="I113" s="167">
        <f t="shared" si="33"/>
        <v>0</v>
      </c>
      <c r="J113" s="167">
        <f t="shared" si="33"/>
        <v>0</v>
      </c>
      <c r="K113" s="167">
        <f t="shared" si="33"/>
        <v>0</v>
      </c>
      <c r="L113" s="167">
        <f t="shared" si="33"/>
        <v>0</v>
      </c>
      <c r="M113" s="167">
        <f t="shared" si="33"/>
        <v>0</v>
      </c>
      <c r="N113" s="167">
        <f t="shared" si="33"/>
        <v>0</v>
      </c>
      <c r="O113" s="167">
        <f t="shared" si="33"/>
        <v>0</v>
      </c>
      <c r="P113" s="167">
        <f t="shared" si="33"/>
        <v>0</v>
      </c>
      <c r="Q113" s="167">
        <f t="shared" si="33"/>
        <v>0</v>
      </c>
      <c r="R113" s="183" t="s">
        <v>103</v>
      </c>
      <c r="S113" s="167">
        <f aca="true" t="shared" si="34" ref="S113:AD113">SUM(S110:S112)</f>
        <v>385</v>
      </c>
      <c r="T113" s="167">
        <f t="shared" si="34"/>
        <v>31.93</v>
      </c>
      <c r="U113" s="167">
        <f t="shared" si="34"/>
        <v>0</v>
      </c>
      <c r="V113" s="167">
        <f t="shared" si="34"/>
        <v>0</v>
      </c>
      <c r="W113" s="167">
        <f t="shared" si="34"/>
        <v>0</v>
      </c>
      <c r="X113" s="167">
        <f t="shared" si="34"/>
        <v>0</v>
      </c>
      <c r="Y113" s="167">
        <f t="shared" si="34"/>
        <v>0</v>
      </c>
      <c r="Z113" s="167">
        <f t="shared" si="34"/>
        <v>0</v>
      </c>
      <c r="AA113" s="167">
        <f t="shared" si="34"/>
        <v>0</v>
      </c>
      <c r="AB113" s="167">
        <f t="shared" si="34"/>
        <v>0</v>
      </c>
      <c r="AC113" s="167">
        <f t="shared" si="34"/>
        <v>0</v>
      </c>
      <c r="AD113" s="167">
        <f t="shared" si="34"/>
        <v>0</v>
      </c>
    </row>
    <row r="114" spans="1:30" ht="12.75">
      <c r="A114" s="174" t="s">
        <v>193</v>
      </c>
      <c r="B114" s="11"/>
      <c r="C114" s="11"/>
      <c r="D114" s="11"/>
      <c r="E114" s="146"/>
      <c r="F114" s="153"/>
      <c r="G114" s="11"/>
      <c r="H114" s="11"/>
      <c r="I114" s="11"/>
      <c r="J114" s="153"/>
      <c r="K114" s="11"/>
      <c r="L114" s="11"/>
      <c r="M114" s="146"/>
      <c r="N114" s="11"/>
      <c r="O114" s="11"/>
      <c r="P114" s="11"/>
      <c r="Q114" s="11"/>
      <c r="R114" s="174" t="s">
        <v>193</v>
      </c>
      <c r="S114" s="11"/>
      <c r="T114" s="11"/>
      <c r="U114" s="11"/>
      <c r="V114" s="146"/>
      <c r="W114" s="11"/>
      <c r="X114" s="11"/>
      <c r="Y114" s="11"/>
      <c r="Z114" s="146"/>
      <c r="AA114" s="11"/>
      <c r="AB114" s="11"/>
      <c r="AC114" s="11"/>
      <c r="AD114" s="11"/>
    </row>
    <row r="115" spans="1:30" ht="12.75">
      <c r="A115" s="171" t="s">
        <v>194</v>
      </c>
      <c r="B115" s="11">
        <v>18170.2</v>
      </c>
      <c r="C115" s="11">
        <v>20508.61</v>
      </c>
      <c r="D115" s="11">
        <v>0</v>
      </c>
      <c r="E115" s="146">
        <v>0</v>
      </c>
      <c r="F115" s="153">
        <v>12678.5</v>
      </c>
      <c r="G115" s="11">
        <v>19121.51</v>
      </c>
      <c r="H115" s="11">
        <v>0</v>
      </c>
      <c r="I115" s="11">
        <v>0</v>
      </c>
      <c r="J115" s="153">
        <v>6020.8</v>
      </c>
      <c r="K115" s="11">
        <v>5626.43</v>
      </c>
      <c r="L115" s="11">
        <v>325.3</v>
      </c>
      <c r="M115" s="146">
        <v>316</v>
      </c>
      <c r="N115" s="11">
        <v>0</v>
      </c>
      <c r="O115" s="11">
        <v>0</v>
      </c>
      <c r="P115" s="11">
        <v>0</v>
      </c>
      <c r="Q115" s="11">
        <v>0</v>
      </c>
      <c r="R115" s="171" t="s">
        <v>194</v>
      </c>
      <c r="S115" s="11">
        <v>769.7</v>
      </c>
      <c r="T115" s="11">
        <v>227.8</v>
      </c>
      <c r="U115" s="11">
        <v>0</v>
      </c>
      <c r="V115" s="146">
        <v>0</v>
      </c>
      <c r="W115" s="11">
        <v>209.7</v>
      </c>
      <c r="X115" s="11">
        <v>2.5</v>
      </c>
      <c r="Y115" s="11">
        <v>0</v>
      </c>
      <c r="Z115" s="146">
        <v>0</v>
      </c>
      <c r="AA115" s="11">
        <v>0</v>
      </c>
      <c r="AB115" s="11">
        <v>0</v>
      </c>
      <c r="AC115" s="11">
        <v>0</v>
      </c>
      <c r="AD115" s="11">
        <v>0</v>
      </c>
    </row>
    <row r="116" spans="1:30" ht="12.75">
      <c r="A116" s="171" t="s">
        <v>195</v>
      </c>
      <c r="B116" s="11">
        <v>93.1</v>
      </c>
      <c r="C116" s="11">
        <v>108.3</v>
      </c>
      <c r="D116" s="11">
        <v>0</v>
      </c>
      <c r="E116" s="146">
        <v>0</v>
      </c>
      <c r="F116" s="153">
        <v>49.8</v>
      </c>
      <c r="G116" s="11">
        <v>127.9</v>
      </c>
      <c r="H116" s="11">
        <v>0</v>
      </c>
      <c r="I116" s="11">
        <v>0</v>
      </c>
      <c r="J116" s="153">
        <v>25.4</v>
      </c>
      <c r="K116" s="11">
        <v>0</v>
      </c>
      <c r="L116" s="11">
        <v>0</v>
      </c>
      <c r="M116" s="146">
        <v>0</v>
      </c>
      <c r="N116" s="11">
        <v>0</v>
      </c>
      <c r="O116" s="11">
        <v>0</v>
      </c>
      <c r="P116" s="11">
        <v>0</v>
      </c>
      <c r="Q116" s="11">
        <v>0</v>
      </c>
      <c r="R116" s="171" t="s">
        <v>195</v>
      </c>
      <c r="S116" s="11">
        <v>45.6</v>
      </c>
      <c r="T116" s="11">
        <v>49.4</v>
      </c>
      <c r="U116" s="11">
        <v>0</v>
      </c>
      <c r="V116" s="146">
        <v>0</v>
      </c>
      <c r="W116" s="11">
        <v>0</v>
      </c>
      <c r="X116" s="11">
        <v>0</v>
      </c>
      <c r="Y116" s="11">
        <v>0</v>
      </c>
      <c r="Z116" s="146">
        <v>0</v>
      </c>
      <c r="AA116" s="11">
        <v>0</v>
      </c>
      <c r="AB116" s="11">
        <v>0</v>
      </c>
      <c r="AC116" s="11">
        <v>0</v>
      </c>
      <c r="AD116" s="11">
        <v>0</v>
      </c>
    </row>
    <row r="117" spans="1:30" ht="12.75">
      <c r="A117" s="171" t="s">
        <v>196</v>
      </c>
      <c r="B117" s="11">
        <v>3794.6</v>
      </c>
      <c r="C117" s="11">
        <v>5203.13</v>
      </c>
      <c r="D117" s="11">
        <v>91.2</v>
      </c>
      <c r="E117" s="146">
        <v>168.5</v>
      </c>
      <c r="F117" s="153">
        <v>12869.8</v>
      </c>
      <c r="G117" s="11">
        <v>17133.65</v>
      </c>
      <c r="H117" s="11">
        <v>182.9</v>
      </c>
      <c r="I117" s="11">
        <v>2694.9</v>
      </c>
      <c r="J117" s="153">
        <v>2536.7</v>
      </c>
      <c r="K117" s="11">
        <v>2534.4</v>
      </c>
      <c r="L117" s="11">
        <v>42.9</v>
      </c>
      <c r="M117" s="146">
        <v>0</v>
      </c>
      <c r="N117" s="11">
        <v>0</v>
      </c>
      <c r="O117" s="11">
        <v>0</v>
      </c>
      <c r="P117" s="11">
        <v>0</v>
      </c>
      <c r="Q117" s="11">
        <v>0</v>
      </c>
      <c r="R117" s="171" t="s">
        <v>196</v>
      </c>
      <c r="S117" s="11">
        <v>2591.7</v>
      </c>
      <c r="T117" s="11">
        <v>1516.56</v>
      </c>
      <c r="U117" s="11">
        <v>19.7</v>
      </c>
      <c r="V117" s="146">
        <v>67.7</v>
      </c>
      <c r="W117" s="11">
        <v>26.6</v>
      </c>
      <c r="X117" s="11">
        <v>73.18</v>
      </c>
      <c r="Y117" s="11">
        <v>0</v>
      </c>
      <c r="Z117" s="146">
        <v>0</v>
      </c>
      <c r="AA117" s="11">
        <v>0</v>
      </c>
      <c r="AB117" s="11">
        <v>0</v>
      </c>
      <c r="AC117" s="11">
        <v>0</v>
      </c>
      <c r="AD117" s="11">
        <v>0</v>
      </c>
    </row>
    <row r="118" spans="1:30" ht="12.75">
      <c r="A118" s="171" t="s">
        <v>197</v>
      </c>
      <c r="B118" s="11">
        <v>14837.6</v>
      </c>
      <c r="C118" s="11">
        <v>19668.6</v>
      </c>
      <c r="D118" s="11">
        <v>194.8</v>
      </c>
      <c r="E118" s="146">
        <v>238</v>
      </c>
      <c r="F118" s="153">
        <v>16812.8</v>
      </c>
      <c r="G118" s="11">
        <v>24356.14</v>
      </c>
      <c r="H118" s="11">
        <v>866.7</v>
      </c>
      <c r="I118" s="11">
        <v>1232.5</v>
      </c>
      <c r="J118" s="153">
        <v>3858.8</v>
      </c>
      <c r="K118" s="11">
        <v>5896.45</v>
      </c>
      <c r="L118" s="11">
        <v>2176.3</v>
      </c>
      <c r="M118" s="146">
        <v>2142.3</v>
      </c>
      <c r="N118" s="11">
        <v>0</v>
      </c>
      <c r="O118" s="11">
        <v>0</v>
      </c>
      <c r="P118" s="11">
        <v>0</v>
      </c>
      <c r="Q118" s="11">
        <v>0</v>
      </c>
      <c r="R118" s="171" t="s">
        <v>197</v>
      </c>
      <c r="S118" s="11">
        <v>2009.8</v>
      </c>
      <c r="T118" s="11">
        <v>1149.78</v>
      </c>
      <c r="U118" s="11">
        <v>747.6</v>
      </c>
      <c r="V118" s="146">
        <v>401.4</v>
      </c>
      <c r="W118" s="11">
        <v>13.4</v>
      </c>
      <c r="X118" s="11">
        <v>0</v>
      </c>
      <c r="Y118" s="11">
        <v>0</v>
      </c>
      <c r="Z118" s="146">
        <v>0</v>
      </c>
      <c r="AA118" s="11">
        <v>88.8</v>
      </c>
      <c r="AB118" s="11">
        <v>0</v>
      </c>
      <c r="AC118" s="11">
        <v>88.8</v>
      </c>
      <c r="AD118" s="11">
        <v>0</v>
      </c>
    </row>
    <row r="119" spans="1:30" ht="12.75">
      <c r="A119" s="171" t="s">
        <v>198</v>
      </c>
      <c r="B119" s="11">
        <v>706.3</v>
      </c>
      <c r="C119" s="11">
        <v>475.71</v>
      </c>
      <c r="D119" s="11">
        <v>0</v>
      </c>
      <c r="E119" s="146">
        <v>0</v>
      </c>
      <c r="F119" s="153">
        <v>1043.1</v>
      </c>
      <c r="G119" s="11">
        <v>1421.39</v>
      </c>
      <c r="H119" s="11">
        <v>0</v>
      </c>
      <c r="I119" s="11">
        <v>0</v>
      </c>
      <c r="J119" s="153">
        <v>5</v>
      </c>
      <c r="K119" s="11">
        <v>0</v>
      </c>
      <c r="L119" s="11">
        <v>0</v>
      </c>
      <c r="M119" s="146">
        <v>0</v>
      </c>
      <c r="N119" s="11">
        <v>0</v>
      </c>
      <c r="O119" s="11">
        <v>0</v>
      </c>
      <c r="P119" s="11">
        <v>0</v>
      </c>
      <c r="Q119" s="11">
        <v>0</v>
      </c>
      <c r="R119" s="171" t="s">
        <v>198</v>
      </c>
      <c r="S119" s="11">
        <v>143.6</v>
      </c>
      <c r="T119" s="11">
        <v>69.6</v>
      </c>
      <c r="U119" s="11">
        <v>0</v>
      </c>
      <c r="V119" s="146">
        <v>0</v>
      </c>
      <c r="W119" s="11">
        <v>0</v>
      </c>
      <c r="X119" s="11">
        <v>0</v>
      </c>
      <c r="Y119" s="11">
        <v>0</v>
      </c>
      <c r="Z119" s="146">
        <v>0</v>
      </c>
      <c r="AA119" s="11">
        <v>0</v>
      </c>
      <c r="AB119" s="11">
        <v>0</v>
      </c>
      <c r="AC119" s="11">
        <v>0</v>
      </c>
      <c r="AD119" s="11">
        <v>0</v>
      </c>
    </row>
    <row r="120" spans="1:30" ht="12.75">
      <c r="A120" s="171" t="s">
        <v>199</v>
      </c>
      <c r="B120" s="11">
        <v>6018.2</v>
      </c>
      <c r="C120" s="11">
        <v>4911.32</v>
      </c>
      <c r="D120" s="11">
        <v>0</v>
      </c>
      <c r="E120" s="146">
        <v>0</v>
      </c>
      <c r="F120" s="153">
        <v>2872.7</v>
      </c>
      <c r="G120" s="11">
        <v>3680.38</v>
      </c>
      <c r="H120" s="11">
        <v>0</v>
      </c>
      <c r="I120" s="11">
        <v>0</v>
      </c>
      <c r="J120" s="153">
        <v>358</v>
      </c>
      <c r="K120" s="11">
        <v>340.1</v>
      </c>
      <c r="L120" s="11">
        <v>0</v>
      </c>
      <c r="M120" s="146">
        <v>0</v>
      </c>
      <c r="N120" s="11">
        <v>0</v>
      </c>
      <c r="O120" s="11">
        <v>0</v>
      </c>
      <c r="P120" s="11">
        <v>0</v>
      </c>
      <c r="Q120" s="11">
        <v>0</v>
      </c>
      <c r="R120" s="171" t="s">
        <v>199</v>
      </c>
      <c r="S120" s="11">
        <v>1738.8</v>
      </c>
      <c r="T120" s="11">
        <v>868.55</v>
      </c>
      <c r="U120" s="11">
        <v>0</v>
      </c>
      <c r="V120" s="146">
        <v>0</v>
      </c>
      <c r="W120" s="11">
        <v>41.1</v>
      </c>
      <c r="X120" s="11">
        <v>5</v>
      </c>
      <c r="Y120" s="11">
        <v>0</v>
      </c>
      <c r="Z120" s="146">
        <v>0</v>
      </c>
      <c r="AA120" s="11">
        <v>0</v>
      </c>
      <c r="AB120" s="11">
        <v>0</v>
      </c>
      <c r="AC120" s="11">
        <v>0</v>
      </c>
      <c r="AD120" s="11">
        <v>0</v>
      </c>
    </row>
    <row r="121" spans="1:30" ht="12.75">
      <c r="A121" s="171" t="s">
        <v>200</v>
      </c>
      <c r="B121" s="11">
        <v>37.1</v>
      </c>
      <c r="C121" s="11">
        <v>102.7</v>
      </c>
      <c r="D121" s="11">
        <v>0</v>
      </c>
      <c r="E121" s="146">
        <v>0</v>
      </c>
      <c r="F121" s="153">
        <v>149.6</v>
      </c>
      <c r="G121" s="11">
        <v>83.4</v>
      </c>
      <c r="H121" s="11">
        <v>0</v>
      </c>
      <c r="I121" s="11">
        <v>0</v>
      </c>
      <c r="J121" s="153">
        <v>467.7</v>
      </c>
      <c r="K121" s="11">
        <v>905.35</v>
      </c>
      <c r="L121" s="11">
        <v>0</v>
      </c>
      <c r="M121" s="146">
        <v>0</v>
      </c>
      <c r="N121" s="11">
        <v>0</v>
      </c>
      <c r="O121" s="11">
        <v>0</v>
      </c>
      <c r="P121" s="11">
        <v>0</v>
      </c>
      <c r="Q121" s="11">
        <v>0</v>
      </c>
      <c r="R121" s="171" t="s">
        <v>200</v>
      </c>
      <c r="S121" s="11">
        <v>110.4</v>
      </c>
      <c r="T121" s="11">
        <v>31.9</v>
      </c>
      <c r="U121" s="11">
        <v>0</v>
      </c>
      <c r="V121" s="146">
        <v>0</v>
      </c>
      <c r="W121" s="11">
        <v>0</v>
      </c>
      <c r="X121" s="11">
        <v>0</v>
      </c>
      <c r="Y121" s="11">
        <v>0</v>
      </c>
      <c r="Z121" s="146">
        <v>0</v>
      </c>
      <c r="AA121" s="11">
        <v>0</v>
      </c>
      <c r="AB121" s="11">
        <v>0</v>
      </c>
      <c r="AC121" s="11">
        <v>0</v>
      </c>
      <c r="AD121" s="11">
        <v>0</v>
      </c>
    </row>
    <row r="122" spans="1:30" ht="12.75">
      <c r="A122" s="171" t="s">
        <v>201</v>
      </c>
      <c r="B122" s="11">
        <v>694.7</v>
      </c>
      <c r="C122" s="11">
        <v>780.33</v>
      </c>
      <c r="D122" s="11">
        <v>0</v>
      </c>
      <c r="E122" s="146">
        <v>0</v>
      </c>
      <c r="F122" s="153">
        <v>376.8</v>
      </c>
      <c r="G122" s="11">
        <v>360.77</v>
      </c>
      <c r="H122" s="11">
        <v>0</v>
      </c>
      <c r="I122" s="11">
        <v>0</v>
      </c>
      <c r="J122" s="153">
        <v>102.5</v>
      </c>
      <c r="K122" s="11">
        <v>111.06</v>
      </c>
      <c r="L122" s="11">
        <v>0</v>
      </c>
      <c r="M122" s="146">
        <v>0</v>
      </c>
      <c r="N122" s="11">
        <v>0</v>
      </c>
      <c r="O122" s="11">
        <v>0</v>
      </c>
      <c r="P122" s="11">
        <v>0</v>
      </c>
      <c r="Q122" s="11">
        <v>0</v>
      </c>
      <c r="R122" s="171" t="s">
        <v>201</v>
      </c>
      <c r="S122" s="11">
        <v>97.5</v>
      </c>
      <c r="T122" s="11">
        <v>101.28</v>
      </c>
      <c r="U122" s="11">
        <v>0</v>
      </c>
      <c r="V122" s="146">
        <v>0</v>
      </c>
      <c r="W122" s="11">
        <v>0</v>
      </c>
      <c r="X122" s="11">
        <v>0</v>
      </c>
      <c r="Y122" s="11">
        <v>0</v>
      </c>
      <c r="Z122" s="146">
        <v>0</v>
      </c>
      <c r="AA122" s="11">
        <v>0</v>
      </c>
      <c r="AB122" s="11">
        <v>0</v>
      </c>
      <c r="AC122" s="11">
        <v>0</v>
      </c>
      <c r="AD122" s="11">
        <v>0</v>
      </c>
    </row>
    <row r="123" spans="1:30" s="76" customFormat="1" ht="12.75">
      <c r="A123" s="183" t="s">
        <v>103</v>
      </c>
      <c r="B123" s="167">
        <f aca="true" t="shared" si="35" ref="B123:Q123">SUM(B115:B122)</f>
        <v>44351.799999999996</v>
      </c>
      <c r="C123" s="167">
        <f t="shared" si="35"/>
        <v>51758.7</v>
      </c>
      <c r="D123" s="167">
        <f t="shared" si="35"/>
        <v>286</v>
      </c>
      <c r="E123" s="167">
        <f t="shared" si="35"/>
        <v>406.5</v>
      </c>
      <c r="F123" s="167">
        <f t="shared" si="35"/>
        <v>46853.09999999999</v>
      </c>
      <c r="G123" s="167">
        <f t="shared" si="35"/>
        <v>66285.14</v>
      </c>
      <c r="H123" s="167">
        <f t="shared" si="35"/>
        <v>1049.6000000000001</v>
      </c>
      <c r="I123" s="167">
        <f t="shared" si="35"/>
        <v>3927.4</v>
      </c>
      <c r="J123" s="167">
        <f t="shared" si="35"/>
        <v>13374.900000000001</v>
      </c>
      <c r="K123" s="167">
        <f t="shared" si="35"/>
        <v>15413.789999999999</v>
      </c>
      <c r="L123" s="167">
        <f t="shared" si="35"/>
        <v>2544.5</v>
      </c>
      <c r="M123" s="167">
        <f t="shared" si="35"/>
        <v>2458.3</v>
      </c>
      <c r="N123" s="167">
        <f t="shared" si="35"/>
        <v>0</v>
      </c>
      <c r="O123" s="167">
        <f t="shared" si="35"/>
        <v>0</v>
      </c>
      <c r="P123" s="167">
        <f t="shared" si="35"/>
        <v>0</v>
      </c>
      <c r="Q123" s="167">
        <f t="shared" si="35"/>
        <v>0</v>
      </c>
      <c r="R123" s="183" t="s">
        <v>103</v>
      </c>
      <c r="S123" s="167">
        <f aca="true" t="shared" si="36" ref="S123:AD123">SUM(S115:S122)</f>
        <v>7507.1</v>
      </c>
      <c r="T123" s="167">
        <f t="shared" si="36"/>
        <v>4014.87</v>
      </c>
      <c r="U123" s="167">
        <f t="shared" si="36"/>
        <v>767.3000000000001</v>
      </c>
      <c r="V123" s="167">
        <f t="shared" si="36"/>
        <v>469.09999999999997</v>
      </c>
      <c r="W123" s="167">
        <f t="shared" si="36"/>
        <v>290.8</v>
      </c>
      <c r="X123" s="167">
        <f t="shared" si="36"/>
        <v>80.68</v>
      </c>
      <c r="Y123" s="167">
        <f t="shared" si="36"/>
        <v>0</v>
      </c>
      <c r="Z123" s="167">
        <f t="shared" si="36"/>
        <v>0</v>
      </c>
      <c r="AA123" s="167">
        <f t="shared" si="36"/>
        <v>88.8</v>
      </c>
      <c r="AB123" s="167">
        <f t="shared" si="36"/>
        <v>0</v>
      </c>
      <c r="AC123" s="167">
        <f t="shared" si="36"/>
        <v>88.8</v>
      </c>
      <c r="AD123" s="167">
        <f t="shared" si="36"/>
        <v>0</v>
      </c>
    </row>
    <row r="124" spans="1:30" ht="12.75">
      <c r="A124" s="174" t="s">
        <v>202</v>
      </c>
      <c r="B124" s="11"/>
      <c r="C124" s="11"/>
      <c r="D124" s="11"/>
      <c r="E124" s="146"/>
      <c r="F124" s="153"/>
      <c r="G124" s="11"/>
      <c r="H124" s="11"/>
      <c r="I124" s="11"/>
      <c r="J124" s="153"/>
      <c r="K124" s="11"/>
      <c r="L124" s="11"/>
      <c r="M124" s="146"/>
      <c r="N124" s="11"/>
      <c r="O124" s="11"/>
      <c r="P124" s="11"/>
      <c r="Q124" s="11"/>
      <c r="R124" s="174" t="s">
        <v>202</v>
      </c>
      <c r="S124" s="11"/>
      <c r="T124" s="11"/>
      <c r="U124" s="11"/>
      <c r="V124" s="146"/>
      <c r="W124" s="11"/>
      <c r="X124" s="11"/>
      <c r="Y124" s="11"/>
      <c r="Z124" s="146"/>
      <c r="AA124" s="11"/>
      <c r="AB124" s="11"/>
      <c r="AC124" s="11"/>
      <c r="AD124" s="11"/>
    </row>
    <row r="125" spans="1:30" ht="12.75">
      <c r="A125" s="171" t="s">
        <v>203</v>
      </c>
      <c r="B125" s="11">
        <v>34149</v>
      </c>
      <c r="C125" s="11">
        <v>32248.65</v>
      </c>
      <c r="D125" s="11">
        <v>0</v>
      </c>
      <c r="E125" s="146">
        <v>0</v>
      </c>
      <c r="F125" s="153">
        <v>10293.5</v>
      </c>
      <c r="G125" s="11">
        <v>8625.82</v>
      </c>
      <c r="H125" s="11">
        <v>0</v>
      </c>
      <c r="I125" s="11">
        <v>0</v>
      </c>
      <c r="J125" s="153">
        <v>415.2</v>
      </c>
      <c r="K125" s="11">
        <v>294.3</v>
      </c>
      <c r="L125" s="11">
        <v>0</v>
      </c>
      <c r="M125" s="146">
        <v>0</v>
      </c>
      <c r="N125" s="11">
        <v>0</v>
      </c>
      <c r="O125" s="11">
        <v>0</v>
      </c>
      <c r="P125" s="11">
        <v>0</v>
      </c>
      <c r="Q125" s="11">
        <v>0</v>
      </c>
      <c r="R125" s="171" t="s">
        <v>203</v>
      </c>
      <c r="S125" s="11">
        <v>3034.6</v>
      </c>
      <c r="T125" s="11">
        <v>1274.67</v>
      </c>
      <c r="U125" s="11">
        <v>0</v>
      </c>
      <c r="V125" s="146">
        <v>0</v>
      </c>
      <c r="W125" s="11">
        <v>184.1</v>
      </c>
      <c r="X125" s="11">
        <v>92.6</v>
      </c>
      <c r="Y125" s="11">
        <v>0</v>
      </c>
      <c r="Z125" s="146">
        <v>0</v>
      </c>
      <c r="AA125" s="11">
        <v>13.2</v>
      </c>
      <c r="AB125" s="11">
        <v>22.2</v>
      </c>
      <c r="AC125" s="11">
        <v>0</v>
      </c>
      <c r="AD125" s="11">
        <v>0</v>
      </c>
    </row>
    <row r="126" spans="1:30" ht="12.75">
      <c r="A126" s="171" t="s">
        <v>204</v>
      </c>
      <c r="B126" s="11">
        <v>0</v>
      </c>
      <c r="C126" s="11">
        <v>0</v>
      </c>
      <c r="D126" s="11">
        <v>0</v>
      </c>
      <c r="E126" s="146">
        <v>0</v>
      </c>
      <c r="F126" s="153">
        <v>0</v>
      </c>
      <c r="G126" s="11">
        <v>0</v>
      </c>
      <c r="H126" s="11">
        <v>0</v>
      </c>
      <c r="I126" s="11">
        <v>0</v>
      </c>
      <c r="J126" s="153">
        <v>0</v>
      </c>
      <c r="K126" s="11">
        <v>0</v>
      </c>
      <c r="L126" s="11">
        <v>0</v>
      </c>
      <c r="M126" s="146">
        <v>0</v>
      </c>
      <c r="N126" s="11">
        <v>0</v>
      </c>
      <c r="O126" s="11">
        <v>0</v>
      </c>
      <c r="P126" s="11">
        <v>0</v>
      </c>
      <c r="Q126" s="11">
        <v>0</v>
      </c>
      <c r="R126" s="171" t="s">
        <v>204</v>
      </c>
      <c r="S126" s="11">
        <v>0</v>
      </c>
      <c r="T126" s="11">
        <v>0</v>
      </c>
      <c r="U126" s="11">
        <v>0</v>
      </c>
      <c r="V126" s="146">
        <v>0</v>
      </c>
      <c r="W126" s="11">
        <v>0</v>
      </c>
      <c r="X126" s="11">
        <v>3.7</v>
      </c>
      <c r="Y126" s="11">
        <v>0</v>
      </c>
      <c r="Z126" s="146">
        <v>0</v>
      </c>
      <c r="AA126" s="11">
        <v>0</v>
      </c>
      <c r="AB126" s="11">
        <v>0</v>
      </c>
      <c r="AC126" s="11">
        <v>0</v>
      </c>
      <c r="AD126" s="11">
        <v>0</v>
      </c>
    </row>
    <row r="127" spans="1:30" ht="12.75">
      <c r="A127" s="171" t="s">
        <v>205</v>
      </c>
      <c r="B127" s="11">
        <v>1242.1</v>
      </c>
      <c r="C127" s="11">
        <v>599.75</v>
      </c>
      <c r="D127" s="11">
        <v>0</v>
      </c>
      <c r="E127" s="146">
        <v>0</v>
      </c>
      <c r="F127" s="153">
        <v>882.7</v>
      </c>
      <c r="G127" s="11">
        <v>909.7</v>
      </c>
      <c r="H127" s="11">
        <v>0</v>
      </c>
      <c r="I127" s="11">
        <v>0</v>
      </c>
      <c r="J127" s="153">
        <v>0</v>
      </c>
      <c r="K127" s="11">
        <v>41.7</v>
      </c>
      <c r="L127" s="11">
        <v>0</v>
      </c>
      <c r="M127" s="146">
        <v>0</v>
      </c>
      <c r="N127" s="11">
        <v>0</v>
      </c>
      <c r="O127" s="11">
        <v>0</v>
      </c>
      <c r="P127" s="11">
        <v>0</v>
      </c>
      <c r="Q127" s="11">
        <v>0</v>
      </c>
      <c r="R127" s="171" t="s">
        <v>205</v>
      </c>
      <c r="S127" s="11">
        <v>0</v>
      </c>
      <c r="T127" s="11">
        <v>10.5</v>
      </c>
      <c r="U127" s="11">
        <v>0</v>
      </c>
      <c r="V127" s="146">
        <v>0</v>
      </c>
      <c r="W127" s="11">
        <v>0</v>
      </c>
      <c r="X127" s="11">
        <v>0</v>
      </c>
      <c r="Y127" s="11">
        <v>0</v>
      </c>
      <c r="Z127" s="146">
        <v>0</v>
      </c>
      <c r="AA127" s="11">
        <v>0</v>
      </c>
      <c r="AB127" s="11">
        <v>0</v>
      </c>
      <c r="AC127" s="11">
        <v>0</v>
      </c>
      <c r="AD127" s="11">
        <v>0</v>
      </c>
    </row>
    <row r="128" spans="1:30" ht="12.75">
      <c r="A128" s="171" t="s">
        <v>206</v>
      </c>
      <c r="B128" s="11">
        <v>5665.8</v>
      </c>
      <c r="C128" s="11">
        <v>5104.75</v>
      </c>
      <c r="D128" s="11">
        <v>0</v>
      </c>
      <c r="E128" s="146">
        <v>80.3</v>
      </c>
      <c r="F128" s="153">
        <v>13531.9</v>
      </c>
      <c r="G128" s="11">
        <v>13664.53</v>
      </c>
      <c r="H128" s="11">
        <v>0</v>
      </c>
      <c r="I128" s="11">
        <v>0</v>
      </c>
      <c r="J128" s="153">
        <v>0</v>
      </c>
      <c r="K128" s="11">
        <v>0</v>
      </c>
      <c r="L128" s="11">
        <v>0</v>
      </c>
      <c r="M128" s="146">
        <v>0</v>
      </c>
      <c r="N128" s="11">
        <v>0</v>
      </c>
      <c r="O128" s="11">
        <v>0</v>
      </c>
      <c r="P128" s="11">
        <v>0</v>
      </c>
      <c r="Q128" s="11">
        <v>0</v>
      </c>
      <c r="R128" s="171" t="s">
        <v>206</v>
      </c>
      <c r="S128" s="11">
        <v>1072.1</v>
      </c>
      <c r="T128" s="11">
        <v>689.25</v>
      </c>
      <c r="U128" s="11">
        <v>0</v>
      </c>
      <c r="V128" s="146">
        <v>0</v>
      </c>
      <c r="W128" s="11">
        <v>107</v>
      </c>
      <c r="X128" s="11">
        <v>0</v>
      </c>
      <c r="Y128" s="11">
        <v>0</v>
      </c>
      <c r="Z128" s="146">
        <v>0</v>
      </c>
      <c r="AA128" s="11">
        <v>0</v>
      </c>
      <c r="AB128" s="11">
        <v>0</v>
      </c>
      <c r="AC128" s="11">
        <v>0</v>
      </c>
      <c r="AD128" s="11">
        <v>0</v>
      </c>
    </row>
    <row r="129" spans="1:30" s="76" customFormat="1" ht="12.75">
      <c r="A129" s="183" t="s">
        <v>103</v>
      </c>
      <c r="B129" s="167">
        <f aca="true" t="shared" si="37" ref="B129:Q129">SUM(B125:B128)</f>
        <v>41056.9</v>
      </c>
      <c r="C129" s="167">
        <f t="shared" si="37"/>
        <v>37953.15</v>
      </c>
      <c r="D129" s="167">
        <f t="shared" si="37"/>
        <v>0</v>
      </c>
      <c r="E129" s="167">
        <f t="shared" si="37"/>
        <v>80.3</v>
      </c>
      <c r="F129" s="167">
        <f t="shared" si="37"/>
        <v>24708.1</v>
      </c>
      <c r="G129" s="167">
        <f t="shared" si="37"/>
        <v>23200.050000000003</v>
      </c>
      <c r="H129" s="167">
        <f t="shared" si="37"/>
        <v>0</v>
      </c>
      <c r="I129" s="167">
        <f t="shared" si="37"/>
        <v>0</v>
      </c>
      <c r="J129" s="167">
        <f t="shared" si="37"/>
        <v>415.2</v>
      </c>
      <c r="K129" s="167">
        <f t="shared" si="37"/>
        <v>336</v>
      </c>
      <c r="L129" s="167">
        <f t="shared" si="37"/>
        <v>0</v>
      </c>
      <c r="M129" s="167">
        <f t="shared" si="37"/>
        <v>0</v>
      </c>
      <c r="N129" s="167">
        <f t="shared" si="37"/>
        <v>0</v>
      </c>
      <c r="O129" s="167">
        <f t="shared" si="37"/>
        <v>0</v>
      </c>
      <c r="P129" s="167">
        <f t="shared" si="37"/>
        <v>0</v>
      </c>
      <c r="Q129" s="167">
        <f t="shared" si="37"/>
        <v>0</v>
      </c>
      <c r="R129" s="183" t="s">
        <v>103</v>
      </c>
      <c r="S129" s="167">
        <f aca="true" t="shared" si="38" ref="S129:AD129">SUM(S125:S128)</f>
        <v>4106.7</v>
      </c>
      <c r="T129" s="167">
        <f t="shared" si="38"/>
        <v>1974.42</v>
      </c>
      <c r="U129" s="167">
        <f t="shared" si="38"/>
        <v>0</v>
      </c>
      <c r="V129" s="167">
        <f t="shared" si="38"/>
        <v>0</v>
      </c>
      <c r="W129" s="167">
        <f t="shared" si="38"/>
        <v>291.1</v>
      </c>
      <c r="X129" s="167">
        <f t="shared" si="38"/>
        <v>96.3</v>
      </c>
      <c r="Y129" s="167">
        <f t="shared" si="38"/>
        <v>0</v>
      </c>
      <c r="Z129" s="167">
        <f t="shared" si="38"/>
        <v>0</v>
      </c>
      <c r="AA129" s="167">
        <f t="shared" si="38"/>
        <v>13.2</v>
      </c>
      <c r="AB129" s="167">
        <f t="shared" si="38"/>
        <v>22.2</v>
      </c>
      <c r="AC129" s="167">
        <f t="shared" si="38"/>
        <v>0</v>
      </c>
      <c r="AD129" s="167">
        <f t="shared" si="38"/>
        <v>0</v>
      </c>
    </row>
    <row r="130" spans="1:30" ht="12.75">
      <c r="A130" s="174" t="s">
        <v>207</v>
      </c>
      <c r="B130" s="11"/>
      <c r="C130" s="11"/>
      <c r="D130" s="11"/>
      <c r="E130" s="146"/>
      <c r="F130" s="153"/>
      <c r="G130" s="11"/>
      <c r="H130" s="11"/>
      <c r="I130" s="11"/>
      <c r="J130" s="153"/>
      <c r="K130" s="11"/>
      <c r="L130" s="11"/>
      <c r="M130" s="146"/>
      <c r="N130" s="11"/>
      <c r="O130" s="11"/>
      <c r="P130" s="11"/>
      <c r="Q130" s="11"/>
      <c r="R130" s="174" t="s">
        <v>207</v>
      </c>
      <c r="S130" s="11"/>
      <c r="T130" s="11"/>
      <c r="U130" s="11"/>
      <c r="V130" s="146"/>
      <c r="W130" s="11"/>
      <c r="X130" s="11"/>
      <c r="Y130" s="11"/>
      <c r="Z130" s="146"/>
      <c r="AA130" s="11"/>
      <c r="AB130" s="11"/>
      <c r="AC130" s="11"/>
      <c r="AD130" s="11"/>
    </row>
    <row r="131" spans="1:30" ht="12.75">
      <c r="A131" s="171" t="s">
        <v>208</v>
      </c>
      <c r="B131" s="11">
        <v>7386.5</v>
      </c>
      <c r="C131" s="11">
        <v>6571.48</v>
      </c>
      <c r="D131" s="11">
        <v>3047.5</v>
      </c>
      <c r="E131" s="146">
        <v>1853.9</v>
      </c>
      <c r="F131" s="153">
        <v>33158.4</v>
      </c>
      <c r="G131" s="11">
        <v>38302.93</v>
      </c>
      <c r="H131" s="11">
        <v>307</v>
      </c>
      <c r="I131" s="11">
        <v>697.91</v>
      </c>
      <c r="J131" s="153">
        <v>554.1</v>
      </c>
      <c r="K131" s="11">
        <v>631.04</v>
      </c>
      <c r="L131" s="11">
        <v>359</v>
      </c>
      <c r="M131" s="146">
        <v>493.34</v>
      </c>
      <c r="N131" s="11">
        <v>0</v>
      </c>
      <c r="O131" s="11">
        <v>38.37</v>
      </c>
      <c r="P131" s="11">
        <v>0</v>
      </c>
      <c r="Q131" s="11">
        <v>0</v>
      </c>
      <c r="R131" s="171" t="s">
        <v>208</v>
      </c>
      <c r="S131" s="11">
        <v>4923.9</v>
      </c>
      <c r="T131" s="11">
        <v>2883.92</v>
      </c>
      <c r="U131" s="11">
        <v>1123</v>
      </c>
      <c r="V131" s="146">
        <v>746</v>
      </c>
      <c r="W131" s="11">
        <v>214.8</v>
      </c>
      <c r="X131" s="11">
        <v>70.63</v>
      </c>
      <c r="Y131" s="11">
        <v>0</v>
      </c>
      <c r="Z131" s="146">
        <v>0</v>
      </c>
      <c r="AA131" s="11">
        <v>0</v>
      </c>
      <c r="AB131" s="11">
        <v>0</v>
      </c>
      <c r="AC131" s="11">
        <v>0</v>
      </c>
      <c r="AD131" s="11">
        <v>0</v>
      </c>
    </row>
    <row r="132" spans="1:30" ht="12.75">
      <c r="A132" s="171" t="s">
        <v>209</v>
      </c>
      <c r="B132" s="11">
        <v>974.5</v>
      </c>
      <c r="C132" s="11">
        <v>1338.78</v>
      </c>
      <c r="D132" s="11">
        <v>0</v>
      </c>
      <c r="E132" s="146">
        <v>0</v>
      </c>
      <c r="F132" s="153">
        <v>4814.6</v>
      </c>
      <c r="G132" s="11">
        <v>7477.42</v>
      </c>
      <c r="H132" s="11">
        <v>0</v>
      </c>
      <c r="I132" s="11">
        <v>0</v>
      </c>
      <c r="J132" s="153">
        <v>8.9</v>
      </c>
      <c r="K132" s="11">
        <v>47.6</v>
      </c>
      <c r="L132" s="11">
        <v>0</v>
      </c>
      <c r="M132" s="146">
        <v>0</v>
      </c>
      <c r="N132" s="11">
        <v>0</v>
      </c>
      <c r="O132" s="11">
        <v>0</v>
      </c>
      <c r="P132" s="11">
        <v>0</v>
      </c>
      <c r="Q132" s="11">
        <v>0</v>
      </c>
      <c r="R132" s="171" t="s">
        <v>209</v>
      </c>
      <c r="S132" s="11">
        <v>1277.5</v>
      </c>
      <c r="T132" s="11">
        <v>1544.12</v>
      </c>
      <c r="U132" s="11">
        <v>0</v>
      </c>
      <c r="V132" s="146">
        <v>0</v>
      </c>
      <c r="W132" s="11">
        <v>3.3</v>
      </c>
      <c r="X132" s="11">
        <v>0</v>
      </c>
      <c r="Y132" s="11">
        <v>0</v>
      </c>
      <c r="Z132" s="146">
        <v>0</v>
      </c>
      <c r="AA132" s="11">
        <v>0</v>
      </c>
      <c r="AB132" s="11">
        <v>0</v>
      </c>
      <c r="AC132" s="11">
        <v>0</v>
      </c>
      <c r="AD132" s="11">
        <v>0</v>
      </c>
    </row>
    <row r="133" spans="1:30" ht="12.75">
      <c r="A133" s="171" t="s">
        <v>210</v>
      </c>
      <c r="B133" s="11">
        <v>446.5</v>
      </c>
      <c r="C133" s="11">
        <v>505.72</v>
      </c>
      <c r="D133" s="11">
        <v>0</v>
      </c>
      <c r="E133" s="146">
        <v>0</v>
      </c>
      <c r="F133" s="153">
        <v>70.2</v>
      </c>
      <c r="G133" s="11">
        <v>586.73</v>
      </c>
      <c r="H133" s="11">
        <v>0</v>
      </c>
      <c r="I133" s="11">
        <v>0</v>
      </c>
      <c r="J133" s="153">
        <v>0</v>
      </c>
      <c r="K133" s="11">
        <v>0</v>
      </c>
      <c r="L133" s="11">
        <v>0</v>
      </c>
      <c r="M133" s="146">
        <v>0</v>
      </c>
      <c r="N133" s="11">
        <v>0</v>
      </c>
      <c r="O133" s="11">
        <v>0</v>
      </c>
      <c r="P133" s="11">
        <v>0</v>
      </c>
      <c r="Q133" s="11">
        <v>0</v>
      </c>
      <c r="R133" s="171" t="s">
        <v>210</v>
      </c>
      <c r="S133" s="11">
        <v>1180.9</v>
      </c>
      <c r="T133" s="11">
        <v>1571.81</v>
      </c>
      <c r="U133" s="11">
        <v>0</v>
      </c>
      <c r="V133" s="146">
        <v>0</v>
      </c>
      <c r="W133" s="11">
        <v>0</v>
      </c>
      <c r="X133" s="11">
        <v>0</v>
      </c>
      <c r="Y133" s="11">
        <v>0</v>
      </c>
      <c r="Z133" s="146">
        <v>0</v>
      </c>
      <c r="AA133" s="11">
        <v>0</v>
      </c>
      <c r="AB133" s="11">
        <v>0</v>
      </c>
      <c r="AC133" s="11">
        <v>0</v>
      </c>
      <c r="AD133" s="11">
        <v>0</v>
      </c>
    </row>
    <row r="134" spans="1:30" ht="12.75">
      <c r="A134" s="171" t="s">
        <v>211</v>
      </c>
      <c r="B134" s="11">
        <v>94.5</v>
      </c>
      <c r="C134" s="11">
        <v>0</v>
      </c>
      <c r="D134" s="11">
        <v>0</v>
      </c>
      <c r="E134" s="146">
        <v>0</v>
      </c>
      <c r="F134" s="153">
        <v>0</v>
      </c>
      <c r="G134" s="11">
        <v>0</v>
      </c>
      <c r="H134" s="11">
        <v>0</v>
      </c>
      <c r="I134" s="11">
        <v>0</v>
      </c>
      <c r="J134" s="153">
        <v>0</v>
      </c>
      <c r="K134" s="11">
        <v>0</v>
      </c>
      <c r="L134" s="11">
        <v>0</v>
      </c>
      <c r="M134" s="146">
        <v>0</v>
      </c>
      <c r="N134" s="11">
        <v>0</v>
      </c>
      <c r="O134" s="11">
        <v>0</v>
      </c>
      <c r="P134" s="11">
        <v>0</v>
      </c>
      <c r="Q134" s="11">
        <v>0</v>
      </c>
      <c r="R134" s="171" t="s">
        <v>211</v>
      </c>
      <c r="S134" s="11">
        <v>0</v>
      </c>
      <c r="T134" s="11">
        <v>0</v>
      </c>
      <c r="U134" s="11">
        <v>0</v>
      </c>
      <c r="V134" s="146">
        <v>0</v>
      </c>
      <c r="W134" s="11">
        <v>6.1</v>
      </c>
      <c r="X134" s="11">
        <v>0</v>
      </c>
      <c r="Y134" s="11">
        <v>0</v>
      </c>
      <c r="Z134" s="146">
        <v>0</v>
      </c>
      <c r="AA134" s="11">
        <v>0</v>
      </c>
      <c r="AB134" s="11">
        <v>0</v>
      </c>
      <c r="AC134" s="11">
        <v>0</v>
      </c>
      <c r="AD134" s="11">
        <v>0</v>
      </c>
    </row>
    <row r="135" spans="1:30" ht="12.75">
      <c r="A135" s="171" t="s">
        <v>212</v>
      </c>
      <c r="B135" s="11">
        <v>0</v>
      </c>
      <c r="C135" s="11">
        <v>0</v>
      </c>
      <c r="D135" s="11">
        <v>0</v>
      </c>
      <c r="E135" s="146">
        <v>0</v>
      </c>
      <c r="F135" s="153">
        <v>0</v>
      </c>
      <c r="G135" s="11">
        <v>32.2</v>
      </c>
      <c r="H135" s="11">
        <v>0</v>
      </c>
      <c r="I135" s="11">
        <v>0</v>
      </c>
      <c r="J135" s="153">
        <v>0</v>
      </c>
      <c r="K135" s="11">
        <v>0</v>
      </c>
      <c r="L135" s="11">
        <v>0</v>
      </c>
      <c r="M135" s="146">
        <v>0</v>
      </c>
      <c r="N135" s="11">
        <v>0</v>
      </c>
      <c r="O135" s="11">
        <v>0</v>
      </c>
      <c r="P135" s="11">
        <v>0</v>
      </c>
      <c r="Q135" s="11">
        <v>0</v>
      </c>
      <c r="R135" s="171" t="s">
        <v>212</v>
      </c>
      <c r="S135" s="11">
        <v>0</v>
      </c>
      <c r="T135" s="11">
        <v>0</v>
      </c>
      <c r="U135" s="11">
        <v>0</v>
      </c>
      <c r="V135" s="146">
        <v>0</v>
      </c>
      <c r="W135" s="11">
        <v>0</v>
      </c>
      <c r="X135" s="11">
        <v>0</v>
      </c>
      <c r="Y135" s="11">
        <v>0</v>
      </c>
      <c r="Z135" s="146">
        <v>0</v>
      </c>
      <c r="AA135" s="11">
        <v>0</v>
      </c>
      <c r="AB135" s="11">
        <v>0</v>
      </c>
      <c r="AC135" s="11">
        <v>0</v>
      </c>
      <c r="AD135" s="11">
        <v>0</v>
      </c>
    </row>
    <row r="136" spans="1:30" s="76" customFormat="1" ht="12.75">
      <c r="A136" s="183" t="s">
        <v>103</v>
      </c>
      <c r="B136" s="167">
        <f aca="true" t="shared" si="39" ref="B136:Q136">SUM(B131:B135)</f>
        <v>8902</v>
      </c>
      <c r="C136" s="167">
        <f t="shared" si="39"/>
        <v>8415.98</v>
      </c>
      <c r="D136" s="167">
        <f t="shared" si="39"/>
        <v>3047.5</v>
      </c>
      <c r="E136" s="167">
        <f t="shared" si="39"/>
        <v>1853.9</v>
      </c>
      <c r="F136" s="167">
        <f t="shared" si="39"/>
        <v>38043.2</v>
      </c>
      <c r="G136" s="167">
        <f t="shared" si="39"/>
        <v>46399.28</v>
      </c>
      <c r="H136" s="167">
        <f t="shared" si="39"/>
        <v>307</v>
      </c>
      <c r="I136" s="167">
        <f t="shared" si="39"/>
        <v>697.91</v>
      </c>
      <c r="J136" s="167">
        <f t="shared" si="39"/>
        <v>563</v>
      </c>
      <c r="K136" s="167">
        <f t="shared" si="39"/>
        <v>678.64</v>
      </c>
      <c r="L136" s="167">
        <f t="shared" si="39"/>
        <v>359</v>
      </c>
      <c r="M136" s="167">
        <f t="shared" si="39"/>
        <v>493.34</v>
      </c>
      <c r="N136" s="167">
        <f t="shared" si="39"/>
        <v>0</v>
      </c>
      <c r="O136" s="167">
        <f t="shared" si="39"/>
        <v>38.37</v>
      </c>
      <c r="P136" s="167">
        <f t="shared" si="39"/>
        <v>0</v>
      </c>
      <c r="Q136" s="167">
        <f t="shared" si="39"/>
        <v>0</v>
      </c>
      <c r="R136" s="183" t="s">
        <v>103</v>
      </c>
      <c r="S136" s="167">
        <f aca="true" t="shared" si="40" ref="S136:AD136">SUM(S131:S135)</f>
        <v>7382.299999999999</v>
      </c>
      <c r="T136" s="167">
        <f t="shared" si="40"/>
        <v>5999.85</v>
      </c>
      <c r="U136" s="167">
        <f t="shared" si="40"/>
        <v>1123</v>
      </c>
      <c r="V136" s="167">
        <f t="shared" si="40"/>
        <v>746</v>
      </c>
      <c r="W136" s="167">
        <f t="shared" si="40"/>
        <v>224.20000000000002</v>
      </c>
      <c r="X136" s="167">
        <f t="shared" si="40"/>
        <v>70.63</v>
      </c>
      <c r="Y136" s="167">
        <f t="shared" si="40"/>
        <v>0</v>
      </c>
      <c r="Z136" s="167">
        <f t="shared" si="40"/>
        <v>0</v>
      </c>
      <c r="AA136" s="167">
        <f t="shared" si="40"/>
        <v>0</v>
      </c>
      <c r="AB136" s="167">
        <f t="shared" si="40"/>
        <v>0</v>
      </c>
      <c r="AC136" s="167">
        <f t="shared" si="40"/>
        <v>0</v>
      </c>
      <c r="AD136" s="167">
        <f t="shared" si="40"/>
        <v>0</v>
      </c>
    </row>
    <row r="137" spans="1:30" ht="12.75">
      <c r="A137" s="174" t="s">
        <v>213</v>
      </c>
      <c r="B137" s="11"/>
      <c r="C137" s="11"/>
      <c r="D137" s="11"/>
      <c r="E137" s="146"/>
      <c r="F137" s="153"/>
      <c r="G137" s="11"/>
      <c r="H137" s="11"/>
      <c r="I137" s="11"/>
      <c r="J137" s="153"/>
      <c r="K137" s="11"/>
      <c r="L137" s="11"/>
      <c r="M137" s="146"/>
      <c r="N137" s="11"/>
      <c r="O137" s="11"/>
      <c r="P137" s="11"/>
      <c r="Q137" s="11"/>
      <c r="R137" s="174" t="s">
        <v>213</v>
      </c>
      <c r="S137" s="11"/>
      <c r="T137" s="11"/>
      <c r="U137" s="11"/>
      <c r="V137" s="146"/>
      <c r="W137" s="11"/>
      <c r="X137" s="11"/>
      <c r="Y137" s="11"/>
      <c r="Z137" s="146"/>
      <c r="AA137" s="11"/>
      <c r="AB137" s="11"/>
      <c r="AC137" s="11"/>
      <c r="AD137" s="11"/>
    </row>
    <row r="138" spans="1:30" ht="12.75">
      <c r="A138" s="171" t="s">
        <v>214</v>
      </c>
      <c r="B138" s="11">
        <v>1859.5</v>
      </c>
      <c r="C138" s="11">
        <v>3400.5</v>
      </c>
      <c r="D138" s="11">
        <v>0</v>
      </c>
      <c r="E138" s="146">
        <v>0</v>
      </c>
      <c r="F138" s="153">
        <v>1053.5</v>
      </c>
      <c r="G138" s="11">
        <v>1843.98</v>
      </c>
      <c r="H138" s="11">
        <v>0</v>
      </c>
      <c r="I138" s="11">
        <v>0</v>
      </c>
      <c r="J138" s="153">
        <v>400.6</v>
      </c>
      <c r="K138" s="11">
        <v>465.94</v>
      </c>
      <c r="L138" s="11">
        <v>0</v>
      </c>
      <c r="M138" s="146">
        <v>0</v>
      </c>
      <c r="N138" s="11">
        <v>12.9</v>
      </c>
      <c r="O138" s="11">
        <v>0</v>
      </c>
      <c r="P138" s="11">
        <v>0</v>
      </c>
      <c r="Q138" s="11">
        <v>0</v>
      </c>
      <c r="R138" s="171" t="s">
        <v>214</v>
      </c>
      <c r="S138" s="11">
        <v>2313.4</v>
      </c>
      <c r="T138" s="11">
        <v>1759.71</v>
      </c>
      <c r="U138" s="11">
        <v>0</v>
      </c>
      <c r="V138" s="146">
        <v>0</v>
      </c>
      <c r="W138" s="11">
        <v>0</v>
      </c>
      <c r="X138" s="11">
        <v>0</v>
      </c>
      <c r="Y138" s="11">
        <v>0</v>
      </c>
      <c r="Z138" s="146">
        <v>0</v>
      </c>
      <c r="AA138" s="11">
        <v>0</v>
      </c>
      <c r="AB138" s="11">
        <v>0</v>
      </c>
      <c r="AC138" s="11">
        <v>0</v>
      </c>
      <c r="AD138" s="11">
        <v>0</v>
      </c>
    </row>
    <row r="139" spans="1:30" ht="12.75">
      <c r="A139" s="171" t="s">
        <v>215</v>
      </c>
      <c r="B139" s="11">
        <v>64.3</v>
      </c>
      <c r="C139" s="11">
        <v>163.85</v>
      </c>
      <c r="D139" s="11">
        <v>0</v>
      </c>
      <c r="E139" s="146">
        <v>0</v>
      </c>
      <c r="F139" s="153">
        <v>267</v>
      </c>
      <c r="G139" s="11">
        <v>215.04</v>
      </c>
      <c r="H139" s="11">
        <v>0</v>
      </c>
      <c r="I139" s="11">
        <v>0</v>
      </c>
      <c r="J139" s="153">
        <v>74.4</v>
      </c>
      <c r="K139" s="11">
        <v>11.54</v>
      </c>
      <c r="L139" s="11">
        <v>0</v>
      </c>
      <c r="M139" s="146">
        <v>0</v>
      </c>
      <c r="N139" s="11">
        <v>0</v>
      </c>
      <c r="O139" s="11">
        <v>0</v>
      </c>
      <c r="P139" s="11">
        <v>0</v>
      </c>
      <c r="Q139" s="11">
        <v>0</v>
      </c>
      <c r="R139" s="171" t="s">
        <v>215</v>
      </c>
      <c r="S139" s="11">
        <v>95.3</v>
      </c>
      <c r="T139" s="11">
        <v>27.25</v>
      </c>
      <c r="U139" s="11">
        <v>0</v>
      </c>
      <c r="V139" s="146">
        <v>0</v>
      </c>
      <c r="W139" s="11">
        <v>0</v>
      </c>
      <c r="X139" s="11">
        <v>0</v>
      </c>
      <c r="Y139" s="11">
        <v>0</v>
      </c>
      <c r="Z139" s="146">
        <v>0</v>
      </c>
      <c r="AA139" s="11">
        <v>0</v>
      </c>
      <c r="AB139" s="11">
        <v>0</v>
      </c>
      <c r="AC139" s="11">
        <v>0</v>
      </c>
      <c r="AD139" s="11">
        <v>0</v>
      </c>
    </row>
    <row r="140" spans="1:30" ht="12.75">
      <c r="A140" s="171" t="s">
        <v>216</v>
      </c>
      <c r="B140" s="11">
        <v>0</v>
      </c>
      <c r="C140" s="11">
        <v>77.9</v>
      </c>
      <c r="D140" s="11">
        <v>0</v>
      </c>
      <c r="E140" s="146">
        <v>0</v>
      </c>
      <c r="F140" s="153">
        <v>0</v>
      </c>
      <c r="G140" s="11">
        <v>70.1</v>
      </c>
      <c r="H140" s="11">
        <v>0</v>
      </c>
      <c r="I140" s="11">
        <v>0</v>
      </c>
      <c r="J140" s="153">
        <v>0</v>
      </c>
      <c r="K140" s="11">
        <v>0</v>
      </c>
      <c r="L140" s="11">
        <v>0</v>
      </c>
      <c r="M140" s="146">
        <v>0</v>
      </c>
      <c r="N140" s="11">
        <v>0</v>
      </c>
      <c r="O140" s="11">
        <v>0</v>
      </c>
      <c r="P140" s="11">
        <v>0</v>
      </c>
      <c r="Q140" s="11">
        <v>0</v>
      </c>
      <c r="R140" s="171" t="s">
        <v>216</v>
      </c>
      <c r="S140" s="11">
        <v>0</v>
      </c>
      <c r="T140" s="11">
        <v>0</v>
      </c>
      <c r="U140" s="11">
        <v>0</v>
      </c>
      <c r="V140" s="146">
        <v>0</v>
      </c>
      <c r="W140" s="11">
        <v>0</v>
      </c>
      <c r="X140" s="11">
        <v>0</v>
      </c>
      <c r="Y140" s="11">
        <v>0</v>
      </c>
      <c r="Z140" s="146">
        <v>0</v>
      </c>
      <c r="AA140" s="11">
        <v>0</v>
      </c>
      <c r="AB140" s="11">
        <v>0</v>
      </c>
      <c r="AC140" s="11">
        <v>0</v>
      </c>
      <c r="AD140" s="11">
        <v>0</v>
      </c>
    </row>
    <row r="141" spans="1:30" ht="12.75">
      <c r="A141" s="171" t="s">
        <v>217</v>
      </c>
      <c r="B141" s="11">
        <v>678.6</v>
      </c>
      <c r="C141" s="11">
        <v>1020.4</v>
      </c>
      <c r="D141" s="11">
        <v>0</v>
      </c>
      <c r="E141" s="146">
        <v>0</v>
      </c>
      <c r="F141" s="153">
        <v>1557.9</v>
      </c>
      <c r="G141" s="11">
        <v>2465.8</v>
      </c>
      <c r="H141" s="11">
        <v>0</v>
      </c>
      <c r="I141" s="11">
        <v>0</v>
      </c>
      <c r="J141" s="153">
        <v>103.8</v>
      </c>
      <c r="K141" s="11">
        <v>76.6</v>
      </c>
      <c r="L141" s="11">
        <v>0</v>
      </c>
      <c r="M141" s="146">
        <v>0</v>
      </c>
      <c r="N141" s="11">
        <v>0</v>
      </c>
      <c r="O141" s="11">
        <v>6.2</v>
      </c>
      <c r="P141" s="11">
        <v>0</v>
      </c>
      <c r="Q141" s="11">
        <v>0</v>
      </c>
      <c r="R141" s="171" t="s">
        <v>217</v>
      </c>
      <c r="S141" s="11">
        <v>751.2</v>
      </c>
      <c r="T141" s="11">
        <v>1337.4</v>
      </c>
      <c r="U141" s="11">
        <v>381.6</v>
      </c>
      <c r="V141" s="146">
        <v>620.6</v>
      </c>
      <c r="W141" s="11">
        <v>0</v>
      </c>
      <c r="X141" s="11">
        <v>0</v>
      </c>
      <c r="Y141" s="11">
        <v>0</v>
      </c>
      <c r="Z141" s="146">
        <v>0</v>
      </c>
      <c r="AA141" s="11">
        <v>0</v>
      </c>
      <c r="AB141" s="11">
        <v>0</v>
      </c>
      <c r="AC141" s="11">
        <v>0</v>
      </c>
      <c r="AD141" s="11">
        <v>0</v>
      </c>
    </row>
    <row r="142" spans="1:30" ht="12.75">
      <c r="A142" s="171" t="s">
        <v>218</v>
      </c>
      <c r="B142" s="11">
        <v>305.1</v>
      </c>
      <c r="C142" s="11">
        <v>268.39</v>
      </c>
      <c r="D142" s="11">
        <v>0</v>
      </c>
      <c r="E142" s="146">
        <v>0</v>
      </c>
      <c r="F142" s="153">
        <v>130.6</v>
      </c>
      <c r="G142" s="11">
        <v>101.6</v>
      </c>
      <c r="H142" s="11">
        <v>0</v>
      </c>
      <c r="I142" s="11">
        <v>0</v>
      </c>
      <c r="J142" s="153">
        <v>117.6</v>
      </c>
      <c r="K142" s="11">
        <v>105.25</v>
      </c>
      <c r="L142" s="11">
        <v>0</v>
      </c>
      <c r="M142" s="146">
        <v>0</v>
      </c>
      <c r="N142" s="11">
        <v>0</v>
      </c>
      <c r="O142" s="11">
        <v>6.09</v>
      </c>
      <c r="P142" s="11">
        <v>0</v>
      </c>
      <c r="Q142" s="11">
        <v>0</v>
      </c>
      <c r="R142" s="171" t="s">
        <v>218</v>
      </c>
      <c r="S142" s="11">
        <v>257.6</v>
      </c>
      <c r="T142" s="11">
        <v>318.48</v>
      </c>
      <c r="U142" s="11">
        <v>0</v>
      </c>
      <c r="V142" s="146">
        <v>0</v>
      </c>
      <c r="W142" s="11">
        <v>0</v>
      </c>
      <c r="X142" s="11">
        <v>0</v>
      </c>
      <c r="Y142" s="11">
        <v>0</v>
      </c>
      <c r="Z142" s="146">
        <v>0</v>
      </c>
      <c r="AA142" s="11">
        <v>0</v>
      </c>
      <c r="AB142" s="11">
        <v>0</v>
      </c>
      <c r="AC142" s="11">
        <v>0</v>
      </c>
      <c r="AD142" s="11">
        <v>0</v>
      </c>
    </row>
    <row r="143" spans="1:30" ht="12.75">
      <c r="A143" s="171" t="s">
        <v>219</v>
      </c>
      <c r="B143" s="11">
        <v>448.4</v>
      </c>
      <c r="C143" s="11">
        <v>1023.8</v>
      </c>
      <c r="D143" s="11">
        <v>0</v>
      </c>
      <c r="E143" s="146">
        <v>0</v>
      </c>
      <c r="F143" s="153">
        <v>4920.7</v>
      </c>
      <c r="G143" s="11">
        <v>6778.8</v>
      </c>
      <c r="H143" s="11">
        <v>242.4</v>
      </c>
      <c r="I143" s="11">
        <v>389.1</v>
      </c>
      <c r="J143" s="153">
        <v>1.1</v>
      </c>
      <c r="K143" s="11">
        <v>0</v>
      </c>
      <c r="L143" s="11">
        <v>0</v>
      </c>
      <c r="M143" s="146">
        <v>0</v>
      </c>
      <c r="N143" s="11">
        <v>0</v>
      </c>
      <c r="O143" s="11">
        <v>0</v>
      </c>
      <c r="P143" s="11">
        <v>0</v>
      </c>
      <c r="Q143" s="11">
        <v>0</v>
      </c>
      <c r="R143" s="171" t="s">
        <v>219</v>
      </c>
      <c r="S143" s="11">
        <v>374.3</v>
      </c>
      <c r="T143" s="11">
        <v>450.6</v>
      </c>
      <c r="U143" s="11">
        <v>0</v>
      </c>
      <c r="V143" s="146">
        <v>0</v>
      </c>
      <c r="W143" s="11">
        <v>4.6</v>
      </c>
      <c r="X143" s="11">
        <v>0</v>
      </c>
      <c r="Y143" s="11">
        <v>0</v>
      </c>
      <c r="Z143" s="146">
        <v>0</v>
      </c>
      <c r="AA143" s="11">
        <v>0</v>
      </c>
      <c r="AB143" s="11">
        <v>0</v>
      </c>
      <c r="AC143" s="11">
        <v>0</v>
      </c>
      <c r="AD143" s="11">
        <v>0</v>
      </c>
    </row>
    <row r="144" spans="1:30" s="76" customFormat="1" ht="12.75">
      <c r="A144" s="183" t="s">
        <v>103</v>
      </c>
      <c r="B144" s="167">
        <f aca="true" t="shared" si="41" ref="B144:Q144">SUM(B138:B143)</f>
        <v>3355.9</v>
      </c>
      <c r="C144" s="167">
        <f t="shared" si="41"/>
        <v>5954.84</v>
      </c>
      <c r="D144" s="167">
        <f t="shared" si="41"/>
        <v>0</v>
      </c>
      <c r="E144" s="167">
        <f t="shared" si="41"/>
        <v>0</v>
      </c>
      <c r="F144" s="167">
        <f t="shared" si="41"/>
        <v>7929.7</v>
      </c>
      <c r="G144" s="167">
        <f t="shared" si="41"/>
        <v>11475.32</v>
      </c>
      <c r="H144" s="167">
        <f t="shared" si="41"/>
        <v>242.4</v>
      </c>
      <c r="I144" s="167">
        <f t="shared" si="41"/>
        <v>389.1</v>
      </c>
      <c r="J144" s="167">
        <f t="shared" si="41"/>
        <v>697.5</v>
      </c>
      <c r="K144" s="167">
        <f t="shared" si="41"/>
        <v>659.33</v>
      </c>
      <c r="L144" s="167">
        <f t="shared" si="41"/>
        <v>0</v>
      </c>
      <c r="M144" s="167">
        <f t="shared" si="41"/>
        <v>0</v>
      </c>
      <c r="N144" s="167">
        <f t="shared" si="41"/>
        <v>12.9</v>
      </c>
      <c r="O144" s="167">
        <f t="shared" si="41"/>
        <v>12.29</v>
      </c>
      <c r="P144" s="167">
        <f t="shared" si="41"/>
        <v>0</v>
      </c>
      <c r="Q144" s="167">
        <f t="shared" si="41"/>
        <v>0</v>
      </c>
      <c r="R144" s="183" t="s">
        <v>103</v>
      </c>
      <c r="S144" s="167">
        <f aca="true" t="shared" si="42" ref="S144:AD144">SUM(S138:S143)</f>
        <v>3791.8000000000006</v>
      </c>
      <c r="T144" s="167">
        <f t="shared" si="42"/>
        <v>3893.44</v>
      </c>
      <c r="U144" s="167">
        <f t="shared" si="42"/>
        <v>381.6</v>
      </c>
      <c r="V144" s="167">
        <f t="shared" si="42"/>
        <v>620.6</v>
      </c>
      <c r="W144" s="167">
        <f t="shared" si="42"/>
        <v>4.6</v>
      </c>
      <c r="X144" s="167">
        <f t="shared" si="42"/>
        <v>0</v>
      </c>
      <c r="Y144" s="167">
        <f t="shared" si="42"/>
        <v>0</v>
      </c>
      <c r="Z144" s="167">
        <f t="shared" si="42"/>
        <v>0</v>
      </c>
      <c r="AA144" s="167">
        <f t="shared" si="42"/>
        <v>0</v>
      </c>
      <c r="AB144" s="167">
        <f t="shared" si="42"/>
        <v>0</v>
      </c>
      <c r="AC144" s="167">
        <f t="shared" si="42"/>
        <v>0</v>
      </c>
      <c r="AD144" s="167">
        <f t="shared" si="42"/>
        <v>0</v>
      </c>
    </row>
    <row r="145" spans="1:30" ht="12.75">
      <c r="A145" s="174" t="s">
        <v>220</v>
      </c>
      <c r="B145" s="11"/>
      <c r="C145" s="11"/>
      <c r="D145" s="11"/>
      <c r="E145" s="146"/>
      <c r="F145" s="153"/>
      <c r="G145" s="11"/>
      <c r="H145" s="11"/>
      <c r="I145" s="11"/>
      <c r="J145" s="153"/>
      <c r="K145" s="11"/>
      <c r="L145" s="11"/>
      <c r="M145" s="146"/>
      <c r="N145" s="11"/>
      <c r="O145" s="11"/>
      <c r="P145" s="11"/>
      <c r="Q145" s="11"/>
      <c r="R145" s="174" t="s">
        <v>220</v>
      </c>
      <c r="S145" s="11"/>
      <c r="T145" s="11"/>
      <c r="U145" s="11"/>
      <c r="V145" s="146"/>
      <c r="W145" s="11"/>
      <c r="X145" s="11"/>
      <c r="Y145" s="11"/>
      <c r="Z145" s="146"/>
      <c r="AA145" s="11"/>
      <c r="AB145" s="11"/>
      <c r="AC145" s="11"/>
      <c r="AD145" s="11"/>
    </row>
    <row r="146" spans="1:30" ht="12.75">
      <c r="A146" s="171" t="s">
        <v>221</v>
      </c>
      <c r="B146" s="11">
        <v>0</v>
      </c>
      <c r="C146" s="11">
        <v>0</v>
      </c>
      <c r="D146" s="11">
        <v>0</v>
      </c>
      <c r="E146" s="158">
        <v>0</v>
      </c>
      <c r="F146" s="11">
        <v>0</v>
      </c>
      <c r="G146" s="11">
        <v>0</v>
      </c>
      <c r="H146" s="11">
        <v>0</v>
      </c>
      <c r="I146" s="158">
        <v>0</v>
      </c>
      <c r="J146" s="11">
        <v>0</v>
      </c>
      <c r="K146" s="11">
        <v>0</v>
      </c>
      <c r="L146" s="11">
        <v>0</v>
      </c>
      <c r="M146" s="158">
        <v>0</v>
      </c>
      <c r="N146" s="11">
        <v>0</v>
      </c>
      <c r="O146" s="11">
        <v>0</v>
      </c>
      <c r="P146" s="11">
        <v>0</v>
      </c>
      <c r="Q146" s="11">
        <v>0</v>
      </c>
      <c r="R146" s="171" t="s">
        <v>221</v>
      </c>
      <c r="S146" s="11">
        <v>0</v>
      </c>
      <c r="T146" s="11">
        <v>0</v>
      </c>
      <c r="U146" s="11">
        <v>0</v>
      </c>
      <c r="V146" s="146">
        <v>0</v>
      </c>
      <c r="W146" s="11">
        <v>0</v>
      </c>
      <c r="X146" s="11">
        <v>0</v>
      </c>
      <c r="Y146" s="11">
        <v>0</v>
      </c>
      <c r="Z146" s="146">
        <v>0</v>
      </c>
      <c r="AA146" s="11">
        <v>0</v>
      </c>
      <c r="AB146" s="11">
        <v>0</v>
      </c>
      <c r="AC146" s="11">
        <v>0</v>
      </c>
      <c r="AD146" s="11">
        <v>0</v>
      </c>
    </row>
    <row r="147" spans="1:30" s="76" customFormat="1" ht="12.75">
      <c r="A147" s="172" t="s">
        <v>222</v>
      </c>
      <c r="B147" s="66">
        <v>1176.1</v>
      </c>
      <c r="C147" s="66">
        <v>1084.3</v>
      </c>
      <c r="D147" s="66">
        <v>0</v>
      </c>
      <c r="E147" s="159">
        <v>0</v>
      </c>
      <c r="F147" s="66">
        <v>0</v>
      </c>
      <c r="G147" s="66">
        <v>0</v>
      </c>
      <c r="H147" s="66">
        <v>0</v>
      </c>
      <c r="I147" s="159">
        <v>0</v>
      </c>
      <c r="J147" s="66">
        <v>0</v>
      </c>
      <c r="K147" s="66">
        <v>0</v>
      </c>
      <c r="L147" s="66">
        <v>0</v>
      </c>
      <c r="M147" s="159">
        <v>0</v>
      </c>
      <c r="N147" s="66"/>
      <c r="O147" s="66"/>
      <c r="P147" s="66">
        <v>0</v>
      </c>
      <c r="Q147" s="66">
        <v>0</v>
      </c>
      <c r="R147" s="172" t="s">
        <v>222</v>
      </c>
      <c r="S147" s="66">
        <v>23.5</v>
      </c>
      <c r="T147" s="66">
        <v>0</v>
      </c>
      <c r="U147" s="66"/>
      <c r="V147" s="150"/>
      <c r="W147" s="66">
        <v>23.5</v>
      </c>
      <c r="X147" s="66">
        <v>0</v>
      </c>
      <c r="Y147" s="66"/>
      <c r="Z147" s="150">
        <v>0</v>
      </c>
      <c r="AA147" s="150">
        <v>0</v>
      </c>
      <c r="AB147" s="66">
        <v>0</v>
      </c>
      <c r="AC147" s="66">
        <v>0</v>
      </c>
      <c r="AD147" s="66">
        <v>0</v>
      </c>
    </row>
    <row r="148" spans="1:30" s="162" customFormat="1" ht="12.75">
      <c r="A148" s="173" t="s">
        <v>223</v>
      </c>
      <c r="B148" s="160">
        <f aca="true" t="shared" si="43" ref="B148:Q148">B17+B23+B28+B32+B40+B45+B51+B55+B61+B65+B71+B78+B85+B91+B98+B108+B113+B123+B129+B136+B144+B147</f>
        <v>4316406.3</v>
      </c>
      <c r="C148" s="160">
        <f t="shared" si="43"/>
        <v>4855343.94</v>
      </c>
      <c r="D148" s="127">
        <f t="shared" si="43"/>
        <v>11830.1</v>
      </c>
      <c r="E148" s="161">
        <f t="shared" si="43"/>
        <v>13445.499999999998</v>
      </c>
      <c r="F148" s="160">
        <f t="shared" si="43"/>
        <v>1408274.6</v>
      </c>
      <c r="G148" s="160">
        <f t="shared" si="43"/>
        <v>1554426.3000000003</v>
      </c>
      <c r="H148" s="127">
        <f t="shared" si="43"/>
        <v>6240.3</v>
      </c>
      <c r="I148" s="133">
        <f t="shared" si="43"/>
        <v>9983.61</v>
      </c>
      <c r="J148" s="160">
        <f t="shared" si="43"/>
        <v>108566.09999999999</v>
      </c>
      <c r="K148" s="160">
        <f t="shared" si="43"/>
        <v>96229.54</v>
      </c>
      <c r="L148" s="127">
        <f t="shared" si="43"/>
        <v>5091.1</v>
      </c>
      <c r="M148" s="133">
        <f t="shared" si="43"/>
        <v>4296.64</v>
      </c>
      <c r="N148" s="160">
        <f t="shared" si="43"/>
        <v>22717.400000000005</v>
      </c>
      <c r="O148" s="160">
        <f t="shared" si="43"/>
        <v>21526.91</v>
      </c>
      <c r="P148" s="127">
        <f t="shared" si="43"/>
        <v>747.0999999999999</v>
      </c>
      <c r="Q148" s="127">
        <f t="shared" si="43"/>
        <v>324.09999999999997</v>
      </c>
      <c r="R148" s="173" t="s">
        <v>223</v>
      </c>
      <c r="S148" s="160">
        <f aca="true" t="shared" si="44" ref="S148:AD148">S17+S23+S28+S32+S40+S45+S51+S55+S61+S65+S71+S78+S85+S91+S98+S108+S113+S123+S129+S136+S144+S147</f>
        <v>805710.2</v>
      </c>
      <c r="T148" s="160">
        <f t="shared" si="44"/>
        <v>451248.61</v>
      </c>
      <c r="U148" s="127">
        <f t="shared" si="44"/>
        <v>37732.9</v>
      </c>
      <c r="V148" s="133">
        <f t="shared" si="44"/>
        <v>22753.71</v>
      </c>
      <c r="W148" s="160">
        <f t="shared" si="44"/>
        <v>362889.3999999999</v>
      </c>
      <c r="X148" s="160">
        <f t="shared" si="44"/>
        <v>240446.16999999998</v>
      </c>
      <c r="Y148" s="127">
        <f t="shared" si="44"/>
        <v>7602.4</v>
      </c>
      <c r="Z148" s="133">
        <f t="shared" si="44"/>
        <v>6315.930000000001</v>
      </c>
      <c r="AA148" s="133">
        <f t="shared" si="44"/>
        <v>7291.5</v>
      </c>
      <c r="AB148" s="160">
        <f t="shared" si="44"/>
        <v>2990.8399999999997</v>
      </c>
      <c r="AC148" s="127">
        <f t="shared" si="44"/>
        <v>579.3</v>
      </c>
      <c r="AD148" s="127">
        <f t="shared" si="44"/>
        <v>141.1</v>
      </c>
    </row>
    <row r="149" spans="1:30" ht="15">
      <c r="A149" s="43" t="s">
        <v>224</v>
      </c>
      <c r="B149" s="44" t="s">
        <v>225</v>
      </c>
      <c r="C149" s="122"/>
      <c r="D149" s="46"/>
      <c r="E149" s="71"/>
      <c r="F149" s="74"/>
      <c r="G149" s="103"/>
      <c r="H149" s="46"/>
      <c r="I149" s="47"/>
      <c r="J149" s="48"/>
      <c r="K149" s="103"/>
      <c r="L149" s="49"/>
      <c r="M149" s="50"/>
      <c r="N149" s="35"/>
      <c r="O149" s="195"/>
      <c r="P149" s="195"/>
      <c r="Q149" s="195"/>
      <c r="R149" s="43" t="s">
        <v>224</v>
      </c>
      <c r="S149" s="72" t="s">
        <v>225</v>
      </c>
      <c r="T149" s="45"/>
      <c r="U149" s="46"/>
      <c r="V149" s="47"/>
      <c r="W149" s="51"/>
      <c r="X149" s="47"/>
      <c r="Y149" s="51"/>
      <c r="Z149" s="47"/>
      <c r="AA149" s="51"/>
      <c r="AB149" s="47"/>
      <c r="AC149" s="51"/>
      <c r="AD149" s="47"/>
    </row>
    <row r="150" spans="1:30" ht="12">
      <c r="A150" s="42"/>
      <c r="B150" s="51"/>
      <c r="C150" s="135"/>
      <c r="D150" s="51"/>
      <c r="E150" s="51"/>
      <c r="F150" s="74"/>
      <c r="G150" s="103"/>
      <c r="H150" s="51"/>
      <c r="I150" s="47"/>
      <c r="J150" s="48"/>
      <c r="K150" s="103"/>
      <c r="L150" s="51"/>
      <c r="M150" s="47"/>
      <c r="N150" s="77"/>
      <c r="P150" s="77"/>
      <c r="R150" s="42"/>
      <c r="S150" s="51"/>
      <c r="T150" s="47"/>
      <c r="U150" s="51"/>
      <c r="V150" s="47"/>
      <c r="W150" s="51"/>
      <c r="X150" s="47"/>
      <c r="Y150" s="51"/>
      <c r="Z150" s="47"/>
      <c r="AA150" s="51"/>
      <c r="AB150" s="47"/>
      <c r="AC150" s="51"/>
      <c r="AD150" s="47"/>
    </row>
    <row r="151" spans="1:83" s="29" customFormat="1" ht="12">
      <c r="A151" s="18"/>
      <c r="B151" s="18"/>
      <c r="C151" s="124"/>
      <c r="D151" s="69"/>
      <c r="E151" s="69"/>
      <c r="F151" s="18"/>
      <c r="G151" s="126"/>
      <c r="H151" s="69"/>
      <c r="I151" s="53"/>
      <c r="J151" s="18"/>
      <c r="K151" s="126"/>
      <c r="L151" s="18"/>
      <c r="M151" s="18"/>
      <c r="N151" s="78"/>
      <c r="O151" s="118"/>
      <c r="P151" s="78"/>
      <c r="Q151" s="78"/>
      <c r="R151" s="53"/>
      <c r="S151" s="18"/>
      <c r="T151" s="53"/>
      <c r="U151" s="18"/>
      <c r="V151" s="18"/>
      <c r="W151" s="18"/>
      <c r="X151" s="53"/>
      <c r="Y151" s="18"/>
      <c r="Z151" s="18"/>
      <c r="AA151" s="18"/>
      <c r="AB151" s="53"/>
      <c r="AC151" s="18"/>
      <c r="AD151" s="18"/>
      <c r="AE151" s="54"/>
      <c r="AF151" s="134"/>
      <c r="AG151" s="134"/>
      <c r="AH151" s="78"/>
      <c r="AI151" s="78"/>
      <c r="AJ151" s="134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</row>
    <row r="152" spans="14:16" ht="12">
      <c r="N152" s="77"/>
      <c r="P152" s="77"/>
    </row>
    <row r="153" spans="14:16" ht="12">
      <c r="N153" s="77"/>
      <c r="P153" s="77"/>
    </row>
    <row r="154" spans="14:16" ht="12">
      <c r="N154" s="77"/>
      <c r="P154" s="77"/>
    </row>
    <row r="155" spans="14:16" ht="12">
      <c r="N155" s="77"/>
      <c r="P155" s="77"/>
    </row>
    <row r="156" spans="14:16" ht="12">
      <c r="N156" s="77"/>
      <c r="P156" s="77"/>
    </row>
    <row r="157" spans="14:16" ht="12">
      <c r="N157" s="77"/>
      <c r="P157" s="77"/>
    </row>
    <row r="158" spans="14:16" ht="12">
      <c r="N158" s="77"/>
      <c r="P158" s="77"/>
    </row>
    <row r="159" spans="14:16" ht="12">
      <c r="N159" s="77"/>
      <c r="P159" s="77"/>
    </row>
    <row r="160" spans="14:16" ht="12">
      <c r="N160" s="77"/>
      <c r="P160" s="77"/>
    </row>
    <row r="161" spans="14:16" ht="12">
      <c r="N161" s="77"/>
      <c r="P161" s="77"/>
    </row>
    <row r="162" spans="14:16" ht="12">
      <c r="N162" s="77"/>
      <c r="P162" s="77"/>
    </row>
    <row r="163" spans="14:16" ht="12">
      <c r="N163" s="77"/>
      <c r="P163" s="77"/>
    </row>
    <row r="164" spans="14:16" ht="12">
      <c r="N164" s="77"/>
      <c r="P164" s="77"/>
    </row>
    <row r="165" spans="14:16" ht="12">
      <c r="N165" s="77"/>
      <c r="P165" s="77"/>
    </row>
    <row r="166" spans="14:16" ht="12">
      <c r="N166" s="77"/>
      <c r="P166" s="77"/>
    </row>
    <row r="167" spans="14:16" ht="12">
      <c r="N167" s="77"/>
      <c r="P167" s="77"/>
    </row>
    <row r="168" spans="14:16" ht="12">
      <c r="N168" s="77"/>
      <c r="P168" s="77"/>
    </row>
    <row r="169" spans="14:16" ht="12">
      <c r="N169" s="77"/>
      <c r="P169" s="77"/>
    </row>
    <row r="170" spans="14:16" ht="12">
      <c r="N170" s="77"/>
      <c r="P170" s="77"/>
    </row>
    <row r="171" spans="14:16" ht="12">
      <c r="N171" s="77"/>
      <c r="P171" s="77"/>
    </row>
    <row r="172" spans="14:16" ht="12">
      <c r="N172" s="77"/>
      <c r="P172" s="77"/>
    </row>
    <row r="173" spans="14:16" ht="12">
      <c r="N173" s="77"/>
      <c r="P173" s="77"/>
    </row>
    <row r="174" spans="14:16" ht="12">
      <c r="N174" s="77"/>
      <c r="P174" s="77"/>
    </row>
    <row r="175" spans="14:16" ht="12">
      <c r="N175" s="77"/>
      <c r="P175" s="77"/>
    </row>
    <row r="176" spans="14:16" ht="12">
      <c r="N176" s="77"/>
      <c r="P176" s="77"/>
    </row>
    <row r="177" spans="14:16" ht="12">
      <c r="N177" s="77"/>
      <c r="P177" s="77"/>
    </row>
    <row r="178" spans="14:16" ht="12">
      <c r="N178" s="77"/>
      <c r="P178" s="77"/>
    </row>
    <row r="179" spans="14:16" ht="12">
      <c r="N179" s="77"/>
      <c r="P179" s="77"/>
    </row>
    <row r="180" spans="14:16" ht="12">
      <c r="N180" s="77"/>
      <c r="P180" s="77"/>
    </row>
    <row r="181" spans="14:16" ht="12">
      <c r="N181" s="77"/>
      <c r="P181" s="77"/>
    </row>
    <row r="182" spans="14:16" ht="12">
      <c r="N182" s="77"/>
      <c r="P182" s="77"/>
    </row>
    <row r="183" spans="14:16" ht="12">
      <c r="N183" s="77"/>
      <c r="P183" s="77"/>
    </row>
    <row r="184" spans="14:16" ht="12">
      <c r="N184" s="77"/>
      <c r="P184" s="77"/>
    </row>
    <row r="185" spans="14:16" ht="12">
      <c r="N185" s="77"/>
      <c r="P185" s="77"/>
    </row>
    <row r="186" spans="14:16" ht="12">
      <c r="N186" s="77"/>
      <c r="P186" s="77"/>
    </row>
    <row r="187" spans="14:16" ht="12">
      <c r="N187" s="77"/>
      <c r="P187" s="77"/>
    </row>
    <row r="188" spans="14:16" ht="12">
      <c r="N188" s="77"/>
      <c r="P188" s="77"/>
    </row>
    <row r="189" spans="14:16" ht="12">
      <c r="N189" s="77"/>
      <c r="P189" s="77"/>
    </row>
    <row r="190" spans="14:16" ht="12">
      <c r="N190" s="77"/>
      <c r="P190" s="77"/>
    </row>
    <row r="191" spans="14:16" ht="12">
      <c r="N191" s="77"/>
      <c r="P191" s="77"/>
    </row>
    <row r="192" spans="14:16" ht="12">
      <c r="N192" s="77"/>
      <c r="P192" s="77"/>
    </row>
    <row r="193" spans="14:16" ht="12">
      <c r="N193" s="77"/>
      <c r="P193" s="77"/>
    </row>
    <row r="194" spans="14:16" ht="12">
      <c r="N194" s="77"/>
      <c r="P194" s="77"/>
    </row>
    <row r="195" spans="14:16" ht="12">
      <c r="N195" s="77"/>
      <c r="P195" s="77"/>
    </row>
    <row r="196" spans="14:16" ht="12">
      <c r="N196" s="77"/>
      <c r="P196" s="77"/>
    </row>
    <row r="197" spans="14:16" ht="12">
      <c r="N197" s="77"/>
      <c r="P197" s="77"/>
    </row>
    <row r="198" spans="14:16" ht="12">
      <c r="N198" s="77"/>
      <c r="P198" s="77"/>
    </row>
    <row r="199" spans="14:16" ht="12">
      <c r="N199" s="77"/>
      <c r="P199" s="77"/>
    </row>
    <row r="200" spans="14:16" ht="12">
      <c r="N200" s="77"/>
      <c r="P200" s="77"/>
    </row>
    <row r="201" spans="14:16" ht="12">
      <c r="N201" s="77"/>
      <c r="P201" s="77"/>
    </row>
    <row r="202" spans="14:16" ht="12">
      <c r="N202" s="77"/>
      <c r="P202" s="77"/>
    </row>
    <row r="203" spans="14:16" ht="12">
      <c r="N203" s="77"/>
      <c r="P203" s="77"/>
    </row>
    <row r="204" spans="14:16" ht="12">
      <c r="N204" s="77"/>
      <c r="P204" s="77"/>
    </row>
    <row r="205" spans="14:16" ht="12">
      <c r="N205" s="77"/>
      <c r="P205" s="77"/>
    </row>
    <row r="206" spans="14:16" ht="12">
      <c r="N206" s="77"/>
      <c r="P206" s="77"/>
    </row>
    <row r="207" spans="14:16" ht="12">
      <c r="N207" s="77"/>
      <c r="P207" s="77"/>
    </row>
    <row r="208" spans="14:16" ht="12">
      <c r="N208" s="77"/>
      <c r="P208" s="77"/>
    </row>
    <row r="209" spans="14:16" ht="12">
      <c r="N209" s="77"/>
      <c r="P209" s="77"/>
    </row>
    <row r="210" spans="14:16" ht="12">
      <c r="N210" s="77"/>
      <c r="P210" s="77"/>
    </row>
    <row r="211" spans="14:16" ht="12">
      <c r="N211" s="77"/>
      <c r="P211" s="77"/>
    </row>
    <row r="212" spans="14:16" ht="12">
      <c r="N212" s="77"/>
      <c r="P212" s="77"/>
    </row>
    <row r="213" spans="14:16" ht="12">
      <c r="N213" s="77"/>
      <c r="P213" s="77"/>
    </row>
    <row r="214" spans="14:16" ht="12">
      <c r="N214" s="77"/>
      <c r="P214" s="77"/>
    </row>
    <row r="215" spans="14:16" ht="12">
      <c r="N215" s="77"/>
      <c r="P215" s="77"/>
    </row>
    <row r="216" spans="14:16" ht="12">
      <c r="N216" s="77"/>
      <c r="P216" s="77"/>
    </row>
    <row r="217" spans="14:16" ht="12">
      <c r="N217" s="77"/>
      <c r="P217" s="77"/>
    </row>
    <row r="218" spans="14:16" ht="12">
      <c r="N218" s="77"/>
      <c r="P218" s="77"/>
    </row>
    <row r="219" spans="14:16" ht="12">
      <c r="N219" s="77"/>
      <c r="P219" s="77"/>
    </row>
    <row r="220" spans="14:16" ht="12">
      <c r="N220" s="77"/>
      <c r="P220" s="77"/>
    </row>
    <row r="221" spans="14:16" ht="12">
      <c r="N221" s="77"/>
      <c r="P221" s="77"/>
    </row>
    <row r="222" spans="14:16" ht="12">
      <c r="N222" s="77"/>
      <c r="P222" s="77"/>
    </row>
    <row r="223" spans="14:16" ht="12">
      <c r="N223" s="77"/>
      <c r="P223" s="77"/>
    </row>
    <row r="224" spans="14:16" ht="12">
      <c r="N224" s="77"/>
      <c r="P224" s="77"/>
    </row>
    <row r="225" spans="14:16" ht="12">
      <c r="N225" s="77"/>
      <c r="P225" s="77"/>
    </row>
    <row r="226" spans="14:16" ht="12">
      <c r="N226" s="77"/>
      <c r="P226" s="77"/>
    </row>
    <row r="227" spans="14:16" ht="12">
      <c r="N227" s="77"/>
      <c r="P227" s="77"/>
    </row>
    <row r="228" spans="14:16" ht="12">
      <c r="N228" s="77"/>
      <c r="P228" s="77"/>
    </row>
    <row r="229" spans="14:16" ht="12">
      <c r="N229" s="77"/>
      <c r="P229" s="77"/>
    </row>
    <row r="230" spans="14:16" ht="12">
      <c r="N230" s="77"/>
      <c r="P230" s="77"/>
    </row>
    <row r="231" spans="14:16" ht="12">
      <c r="N231" s="77"/>
      <c r="P231" s="77"/>
    </row>
    <row r="232" spans="14:16" ht="12">
      <c r="N232" s="77"/>
      <c r="P232" s="77"/>
    </row>
    <row r="233" spans="14:16" ht="12">
      <c r="N233" s="77"/>
      <c r="P233" s="77"/>
    </row>
    <row r="234" spans="14:16" ht="12">
      <c r="N234" s="77"/>
      <c r="P234" s="77"/>
    </row>
    <row r="235" spans="14:16" ht="12">
      <c r="N235" s="77"/>
      <c r="P235" s="77"/>
    </row>
    <row r="236" spans="14:16" ht="12">
      <c r="N236" s="77"/>
      <c r="P236" s="77"/>
    </row>
    <row r="237" spans="14:16" ht="12">
      <c r="N237" s="77"/>
      <c r="P237" s="77"/>
    </row>
    <row r="238" spans="14:16" ht="12">
      <c r="N238" s="77"/>
      <c r="P238" s="77"/>
    </row>
  </sheetData>
  <mergeCells count="8">
    <mergeCell ref="O149:Q149"/>
    <mergeCell ref="A1:Q1"/>
    <mergeCell ref="R1:AD1"/>
    <mergeCell ref="R3:AD3"/>
    <mergeCell ref="A2:Q2"/>
    <mergeCell ref="A3:Q3"/>
    <mergeCell ref="R2:AD2"/>
    <mergeCell ref="J5:M5"/>
  </mergeCells>
  <printOptions horizontalCentered="1" verticalCentered="1"/>
  <pageMargins left="0" right="0" top="0.49" bottom="0.45" header="0.5118110236220472" footer="0.46"/>
  <pageSetup firstPageNumber="90" useFirstPageNumber="1" horizontalDpi="600" verticalDpi="600" orientation="portrait" paperSize="9" scale="58" r:id="rId1"/>
  <headerFooter alignWithMargins="0">
    <oddFooter xml:space="preserve">&amp;L&amp;11Marché des oléo-protéagineux
Unité de Structuration de données&amp;R&amp;11&amp;D </oddFooter>
  </headerFooter>
  <rowBreaks count="1" manualBreakCount="1">
    <brk id="79" max="29" man="1"/>
  </rowBreaks>
  <ignoredErrors>
    <ignoredError sqref="AA145 I144:I145 AA137 AA130 AA18 AA24 AA29 AA33 AA41 AA46 AA52 AA56 AA62 AA66 AA72 AA79:AA80 AA86 AA92 AA99 AA109 AA114 AA124 I17:I18 Z17:Z18 I23:I24 Z23:Z24 I28:I29 Z28:Z29 I32:I33 Z32:Z33 I40:I41 Z40:Z41 I45:I46 Z45:Z46 I51:I52 Z51:Z52 I55:I56 Z55:Z56 I61:I62 Z61:Z62 I65:I66 Z65:Z66 I71:I72 Z71:Z72 I78:I80 Z78:Z80 I85:I86 Z85:Z86 I91:I92 Z91:Z92 I98:I99 Z98:Z99 I108:I109 Z108:Z109 I113:I114 Z113:Z114 I123:I124 Z123:Z124 I129:I130 Z129:Z130 I136:I137 Z136:Z137 Z144:Z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2"/>
  <sheetViews>
    <sheetView showGridLines="0" tabSelected="1" zoomScale="85" zoomScaleNormal="85" workbookViewId="0" topLeftCell="A102">
      <pane ySplit="1" topLeftCell="BM103" activePane="bottomLeft" state="frozen"/>
      <selection pane="topLeft" activeCell="B70" sqref="B70"/>
      <selection pane="bottomLeft" activeCell="D124" sqref="D124"/>
    </sheetView>
  </sheetViews>
  <sheetFormatPr defaultColWidth="11.421875" defaultRowHeight="12.75"/>
  <cols>
    <col min="1" max="1" width="22.8515625" style="2" customWidth="1"/>
    <col min="2" max="2" width="9.140625" style="2" customWidth="1"/>
    <col min="3" max="3" width="9.28125" style="3" bestFit="1" customWidth="1"/>
    <col min="4" max="4" width="7.8515625" style="3" customWidth="1"/>
    <col min="5" max="5" width="9.421875" style="101" customWidth="1"/>
    <col min="6" max="6" width="9.421875" style="110" customWidth="1"/>
    <col min="7" max="7" width="7.7109375" style="110" customWidth="1"/>
    <col min="8" max="8" width="7.57421875" style="81" customWidth="1"/>
    <col min="9" max="9" width="9.140625" style="101" customWidth="1"/>
    <col min="10" max="10" width="6.8515625" style="2" customWidth="1"/>
    <col min="11" max="11" width="7.28125" style="110" customWidth="1"/>
    <col min="12" max="12" width="7.140625" style="81" bestFit="1" customWidth="1"/>
    <col min="13" max="13" width="8.140625" style="101" bestFit="1" customWidth="1"/>
    <col min="14" max="14" width="6.421875" style="2" customWidth="1"/>
    <col min="15" max="15" width="7.421875" style="110" customWidth="1"/>
    <col min="16" max="16" width="5.7109375" style="81" customWidth="1"/>
    <col min="17" max="17" width="7.140625" style="101" bestFit="1" customWidth="1"/>
    <col min="18" max="18" width="27.28125" style="12" customWidth="1"/>
    <col min="19" max="19" width="10.28125" style="2" customWidth="1"/>
    <col min="20" max="20" width="9.28125" style="3" bestFit="1" customWidth="1"/>
    <col min="21" max="21" width="8.140625" style="4" bestFit="1" customWidth="1"/>
    <col min="22" max="22" width="9.28125" style="5" bestFit="1" customWidth="1"/>
    <col min="23" max="23" width="9.28125" style="2" bestFit="1" customWidth="1"/>
    <col min="24" max="24" width="9.28125" style="3" bestFit="1" customWidth="1"/>
    <col min="25" max="25" width="6.7109375" style="4" bestFit="1" customWidth="1"/>
    <col min="26" max="26" width="9.28125" style="5" bestFit="1" customWidth="1"/>
    <col min="27" max="27" width="8.7109375" style="2" customWidth="1"/>
    <col min="28" max="28" width="7.8515625" style="3" bestFit="1" customWidth="1"/>
    <col min="29" max="29" width="7.28125" style="4" bestFit="1" customWidth="1"/>
    <col min="30" max="30" width="6.7109375" style="168" bestFit="1" customWidth="1"/>
    <col min="31" max="16384" width="11.421875" style="1" customWidth="1"/>
  </cols>
  <sheetData>
    <row r="1" spans="1:30" ht="12">
      <c r="A1" s="14"/>
      <c r="B1" s="2" t="s">
        <v>226</v>
      </c>
      <c r="C1" s="3" t="s">
        <v>227</v>
      </c>
      <c r="D1" s="3" t="s">
        <v>228</v>
      </c>
      <c r="E1" s="101" t="s">
        <v>96</v>
      </c>
      <c r="F1" s="110" t="s">
        <v>229</v>
      </c>
      <c r="G1" s="110" t="s">
        <v>230</v>
      </c>
      <c r="H1" s="81" t="s">
        <v>231</v>
      </c>
      <c r="I1" s="101" t="s">
        <v>97</v>
      </c>
      <c r="J1" s="2" t="s">
        <v>232</v>
      </c>
      <c r="K1" s="110" t="s">
        <v>233</v>
      </c>
      <c r="L1" s="81" t="s">
        <v>234</v>
      </c>
      <c r="M1" s="101" t="s">
        <v>98</v>
      </c>
      <c r="N1" s="2" t="s">
        <v>235</v>
      </c>
      <c r="O1" s="110" t="s">
        <v>236</v>
      </c>
      <c r="P1" s="81" t="s">
        <v>237</v>
      </c>
      <c r="Q1" s="101" t="s">
        <v>238</v>
      </c>
      <c r="S1" s="2" t="s">
        <v>239</v>
      </c>
      <c r="T1" s="3" t="s">
        <v>240</v>
      </c>
      <c r="U1" s="4" t="s">
        <v>241</v>
      </c>
      <c r="V1" s="5" t="s">
        <v>100</v>
      </c>
      <c r="W1" s="2" t="s">
        <v>242</v>
      </c>
      <c r="X1" s="3" t="s">
        <v>243</v>
      </c>
      <c r="Y1" s="4" t="s">
        <v>244</v>
      </c>
      <c r="Z1" s="5" t="s">
        <v>101</v>
      </c>
      <c r="AA1" s="2" t="s">
        <v>245</v>
      </c>
      <c r="AB1" s="3" t="s">
        <v>246</v>
      </c>
      <c r="AC1" s="4" t="s">
        <v>247</v>
      </c>
      <c r="AD1" s="168" t="s">
        <v>102</v>
      </c>
    </row>
    <row r="2" spans="1:30" ht="12.75">
      <c r="A2" s="65" t="s">
        <v>0</v>
      </c>
      <c r="B2" s="65">
        <v>11148.16</v>
      </c>
      <c r="C2" s="105">
        <v>8871.75</v>
      </c>
      <c r="D2" s="65">
        <v>491.596</v>
      </c>
      <c r="E2" s="93">
        <v>20511.505999999998</v>
      </c>
      <c r="F2" s="116">
        <v>11966.02</v>
      </c>
      <c r="G2" s="105">
        <v>7103.89</v>
      </c>
      <c r="H2" s="65">
        <v>51.598</v>
      </c>
      <c r="I2" s="93">
        <v>19121.50800000001</v>
      </c>
      <c r="J2" s="65">
        <v>3146.63</v>
      </c>
      <c r="K2" s="105">
        <v>2402.42</v>
      </c>
      <c r="L2" s="65">
        <v>112.48</v>
      </c>
      <c r="M2" s="93">
        <v>5661.53</v>
      </c>
      <c r="N2" s="65">
        <v>0</v>
      </c>
      <c r="O2" s="105">
        <v>0</v>
      </c>
      <c r="P2" s="65">
        <v>0</v>
      </c>
      <c r="Q2" s="93">
        <v>0</v>
      </c>
      <c r="R2" s="65" t="s">
        <v>0</v>
      </c>
      <c r="S2" s="13">
        <v>193.2</v>
      </c>
      <c r="T2" s="107">
        <v>34.6</v>
      </c>
      <c r="U2" s="13">
        <v>0</v>
      </c>
      <c r="V2" s="13">
        <v>227.8</v>
      </c>
      <c r="W2" s="13">
        <v>0</v>
      </c>
      <c r="X2" s="107">
        <v>0</v>
      </c>
      <c r="Y2" s="13">
        <v>5</v>
      </c>
      <c r="Z2" s="13">
        <v>5</v>
      </c>
      <c r="AA2" s="13">
        <v>0</v>
      </c>
      <c r="AB2" s="107">
        <v>0</v>
      </c>
      <c r="AC2" s="13">
        <v>0</v>
      </c>
      <c r="AD2" s="82">
        <v>0</v>
      </c>
    </row>
    <row r="3" spans="1:30" ht="12.75">
      <c r="A3" s="65" t="s">
        <v>1</v>
      </c>
      <c r="B3" s="65">
        <v>132315.92899999997</v>
      </c>
      <c r="C3" s="105">
        <v>63221.96</v>
      </c>
      <c r="D3" s="65">
        <v>0</v>
      </c>
      <c r="E3" s="93">
        <v>195537.88899999988</v>
      </c>
      <c r="F3" s="116">
        <v>1892.84</v>
      </c>
      <c r="G3" s="105">
        <v>281.6</v>
      </c>
      <c r="H3" s="65">
        <v>0</v>
      </c>
      <c r="I3" s="93">
        <v>2174.44</v>
      </c>
      <c r="J3" s="65">
        <v>0</v>
      </c>
      <c r="K3" s="105">
        <v>0</v>
      </c>
      <c r="L3" s="65">
        <v>0</v>
      </c>
      <c r="M3" s="93">
        <v>0</v>
      </c>
      <c r="N3" s="65">
        <v>125.8</v>
      </c>
      <c r="O3" s="105">
        <v>149.1</v>
      </c>
      <c r="P3" s="65">
        <v>0</v>
      </c>
      <c r="Q3" s="93">
        <v>274.9</v>
      </c>
      <c r="R3" s="65" t="s">
        <v>1</v>
      </c>
      <c r="S3" s="13">
        <v>12182.86</v>
      </c>
      <c r="T3" s="107">
        <v>4135.44</v>
      </c>
      <c r="U3" s="13">
        <v>0</v>
      </c>
      <c r="V3" s="13">
        <v>16318.3</v>
      </c>
      <c r="W3" s="13">
        <v>39130.293</v>
      </c>
      <c r="X3" s="107">
        <v>11082.2</v>
      </c>
      <c r="Y3" s="13">
        <v>0</v>
      </c>
      <c r="Z3" s="13">
        <v>50212.492999999995</v>
      </c>
      <c r="AA3" s="13">
        <v>0</v>
      </c>
      <c r="AB3" s="107">
        <v>0</v>
      </c>
      <c r="AC3" s="13">
        <v>0</v>
      </c>
      <c r="AD3" s="82">
        <v>0</v>
      </c>
    </row>
    <row r="4" spans="1:30" ht="12.75">
      <c r="A4" s="65" t="s">
        <v>2</v>
      </c>
      <c r="B4" s="65">
        <v>16984.03</v>
      </c>
      <c r="C4" s="105">
        <v>14961.422999999999</v>
      </c>
      <c r="D4" s="65">
        <v>305.2</v>
      </c>
      <c r="E4" s="93">
        <v>32250.653</v>
      </c>
      <c r="F4" s="116">
        <v>4973.75</v>
      </c>
      <c r="G4" s="105">
        <v>3723.87</v>
      </c>
      <c r="H4" s="65">
        <v>0</v>
      </c>
      <c r="I4" s="93">
        <v>8697.62</v>
      </c>
      <c r="J4" s="65">
        <v>259.3</v>
      </c>
      <c r="K4" s="105">
        <v>70</v>
      </c>
      <c r="L4" s="65">
        <v>0</v>
      </c>
      <c r="M4" s="93">
        <v>329.3</v>
      </c>
      <c r="N4" s="65">
        <v>0</v>
      </c>
      <c r="O4" s="105">
        <v>0</v>
      </c>
      <c r="P4" s="65">
        <v>0</v>
      </c>
      <c r="Q4" s="93">
        <v>0</v>
      </c>
      <c r="R4" s="65" t="s">
        <v>2</v>
      </c>
      <c r="S4" s="13">
        <v>437.8</v>
      </c>
      <c r="T4" s="107">
        <v>449.19</v>
      </c>
      <c r="U4" s="13">
        <v>408.88</v>
      </c>
      <c r="V4" s="13">
        <v>1295.87</v>
      </c>
      <c r="W4" s="13">
        <v>14.2</v>
      </c>
      <c r="X4" s="107">
        <v>146.5</v>
      </c>
      <c r="Y4" s="13">
        <v>0</v>
      </c>
      <c r="Z4" s="13">
        <v>160.7</v>
      </c>
      <c r="AA4" s="13">
        <v>0</v>
      </c>
      <c r="AB4" s="107">
        <v>22.2</v>
      </c>
      <c r="AC4" s="13">
        <v>0</v>
      </c>
      <c r="AD4" s="82">
        <v>22.2</v>
      </c>
    </row>
    <row r="5" spans="1:30" ht="12.75">
      <c r="A5" s="65" t="s">
        <v>3</v>
      </c>
      <c r="B5" s="65">
        <v>2746.46</v>
      </c>
      <c r="C5" s="105">
        <v>654.04</v>
      </c>
      <c r="D5" s="65">
        <v>0</v>
      </c>
      <c r="E5" s="93">
        <v>3400.5</v>
      </c>
      <c r="F5" s="116">
        <v>1619.159</v>
      </c>
      <c r="G5" s="105">
        <v>242.72</v>
      </c>
      <c r="H5" s="65">
        <v>0</v>
      </c>
      <c r="I5" s="93">
        <v>1861.8790000000001</v>
      </c>
      <c r="J5" s="65">
        <v>419.348</v>
      </c>
      <c r="K5" s="105">
        <v>46.59</v>
      </c>
      <c r="L5" s="65">
        <v>0</v>
      </c>
      <c r="M5" s="93">
        <v>465.938</v>
      </c>
      <c r="N5" s="65">
        <v>0</v>
      </c>
      <c r="O5" s="105">
        <v>0</v>
      </c>
      <c r="P5" s="65">
        <v>0</v>
      </c>
      <c r="Q5" s="93">
        <v>0</v>
      </c>
      <c r="R5" s="65" t="s">
        <v>3</v>
      </c>
      <c r="S5" s="13">
        <v>1425.8989999999997</v>
      </c>
      <c r="T5" s="107">
        <v>302.21</v>
      </c>
      <c r="U5" s="13">
        <v>31.6</v>
      </c>
      <c r="V5" s="13">
        <v>1759.7089999999994</v>
      </c>
      <c r="W5" s="13">
        <v>0</v>
      </c>
      <c r="X5" s="107">
        <v>0</v>
      </c>
      <c r="Y5" s="13">
        <v>0</v>
      </c>
      <c r="Z5" s="13">
        <v>0</v>
      </c>
      <c r="AA5" s="13">
        <v>0</v>
      </c>
      <c r="AB5" s="107">
        <v>0</v>
      </c>
      <c r="AC5" s="13">
        <v>0</v>
      </c>
      <c r="AD5" s="82">
        <v>0</v>
      </c>
    </row>
    <row r="6" spans="1:30" ht="12.75">
      <c r="A6" s="65" t="s">
        <v>4</v>
      </c>
      <c r="B6" s="65">
        <v>163.846</v>
      </c>
      <c r="C6" s="105">
        <v>0</v>
      </c>
      <c r="D6" s="65">
        <v>0</v>
      </c>
      <c r="E6" s="93">
        <v>163.846</v>
      </c>
      <c r="F6" s="116">
        <v>215.038</v>
      </c>
      <c r="G6" s="105">
        <v>0</v>
      </c>
      <c r="H6" s="65">
        <v>0</v>
      </c>
      <c r="I6" s="93">
        <v>215.038</v>
      </c>
      <c r="J6" s="65">
        <v>11.538999999999998</v>
      </c>
      <c r="K6" s="105">
        <v>0</v>
      </c>
      <c r="L6" s="65">
        <v>0</v>
      </c>
      <c r="M6" s="93">
        <v>11.538999999999998</v>
      </c>
      <c r="N6" s="65">
        <v>0</v>
      </c>
      <c r="O6" s="105">
        <v>0</v>
      </c>
      <c r="P6" s="65">
        <v>0</v>
      </c>
      <c r="Q6" s="93">
        <v>0</v>
      </c>
      <c r="R6" s="65" t="s">
        <v>4</v>
      </c>
      <c r="S6" s="13">
        <v>13.646</v>
      </c>
      <c r="T6" s="107">
        <v>13.6</v>
      </c>
      <c r="U6" s="13">
        <v>0</v>
      </c>
      <c r="V6" s="13">
        <v>27.246000000000002</v>
      </c>
      <c r="W6" s="13">
        <v>0</v>
      </c>
      <c r="X6" s="107">
        <v>0</v>
      </c>
      <c r="Y6" s="13">
        <v>0</v>
      </c>
      <c r="Z6" s="13">
        <v>0</v>
      </c>
      <c r="AA6" s="13">
        <v>0</v>
      </c>
      <c r="AB6" s="107">
        <v>0</v>
      </c>
      <c r="AC6" s="13">
        <v>0</v>
      </c>
      <c r="AD6" s="82">
        <v>0</v>
      </c>
    </row>
    <row r="7" spans="1:30" ht="12.75">
      <c r="A7" s="65" t="s">
        <v>5</v>
      </c>
      <c r="B7">
        <v>77.9</v>
      </c>
      <c r="C7" s="106">
        <v>0</v>
      </c>
      <c r="D7">
        <v>0</v>
      </c>
      <c r="E7" s="94">
        <v>77.9</v>
      </c>
      <c r="F7" s="117">
        <v>70.1</v>
      </c>
      <c r="G7" s="106">
        <v>0</v>
      </c>
      <c r="H7">
        <v>0</v>
      </c>
      <c r="I7" s="94">
        <v>70.1</v>
      </c>
      <c r="J7">
        <v>0</v>
      </c>
      <c r="K7" s="106">
        <v>0</v>
      </c>
      <c r="L7">
        <v>0</v>
      </c>
      <c r="M7" s="94">
        <v>0</v>
      </c>
      <c r="N7">
        <v>0</v>
      </c>
      <c r="O7" s="106">
        <v>0</v>
      </c>
      <c r="P7">
        <v>0</v>
      </c>
      <c r="Q7" s="94">
        <v>0</v>
      </c>
      <c r="R7" s="65" t="s">
        <v>5</v>
      </c>
      <c r="S7" s="13">
        <v>0</v>
      </c>
      <c r="T7" s="107">
        <v>0</v>
      </c>
      <c r="U7" s="13">
        <v>0</v>
      </c>
      <c r="V7" s="13">
        <v>0</v>
      </c>
      <c r="W7" s="13">
        <v>0</v>
      </c>
      <c r="X7" s="107">
        <v>0</v>
      </c>
      <c r="Y7" s="13">
        <v>0</v>
      </c>
      <c r="Z7" s="13">
        <v>0</v>
      </c>
      <c r="AA7" s="13">
        <v>0</v>
      </c>
      <c r="AB7" s="107">
        <v>0</v>
      </c>
      <c r="AC7" s="13">
        <v>0</v>
      </c>
      <c r="AD7" s="82">
        <v>0</v>
      </c>
    </row>
    <row r="8" spans="1:30" ht="12.75">
      <c r="A8" s="65" t="s">
        <v>6</v>
      </c>
      <c r="B8" s="65">
        <v>108.3</v>
      </c>
      <c r="C8" s="105">
        <v>0</v>
      </c>
      <c r="D8" s="65">
        <v>0</v>
      </c>
      <c r="E8" s="93">
        <v>108.3</v>
      </c>
      <c r="F8" s="116">
        <v>118.4</v>
      </c>
      <c r="G8" s="105">
        <v>9.5</v>
      </c>
      <c r="H8" s="65">
        <v>0</v>
      </c>
      <c r="I8" s="93">
        <v>127.9</v>
      </c>
      <c r="J8" s="65">
        <v>0</v>
      </c>
      <c r="K8" s="105">
        <v>0</v>
      </c>
      <c r="L8" s="65">
        <v>0</v>
      </c>
      <c r="M8" s="93">
        <v>0</v>
      </c>
      <c r="N8" s="65">
        <v>0</v>
      </c>
      <c r="O8" s="105">
        <v>0</v>
      </c>
      <c r="P8" s="65">
        <v>0</v>
      </c>
      <c r="Q8" s="93">
        <v>0</v>
      </c>
      <c r="R8" s="65" t="s">
        <v>6</v>
      </c>
      <c r="S8" s="13">
        <v>49.4</v>
      </c>
      <c r="T8" s="107">
        <v>0</v>
      </c>
      <c r="U8" s="13">
        <v>0</v>
      </c>
      <c r="V8" s="13">
        <v>49.4</v>
      </c>
      <c r="W8" s="13">
        <v>0</v>
      </c>
      <c r="X8" s="107">
        <v>0</v>
      </c>
      <c r="Y8" s="13">
        <v>0</v>
      </c>
      <c r="Z8" s="13">
        <v>0</v>
      </c>
      <c r="AA8" s="13">
        <v>0</v>
      </c>
      <c r="AB8" s="107">
        <v>0</v>
      </c>
      <c r="AC8" s="13">
        <v>0</v>
      </c>
      <c r="AD8" s="82">
        <v>0</v>
      </c>
    </row>
    <row r="9" spans="1:30" ht="12.75">
      <c r="A9" s="65" t="s">
        <v>7</v>
      </c>
      <c r="B9" s="65">
        <v>73018.30899999998</v>
      </c>
      <c r="C9" s="105">
        <v>5995.36</v>
      </c>
      <c r="D9" s="65">
        <v>0</v>
      </c>
      <c r="E9" s="93">
        <v>79013.66899999998</v>
      </c>
      <c r="F9" s="116">
        <v>246.99</v>
      </c>
      <c r="G9" s="105">
        <v>0</v>
      </c>
      <c r="H9" s="65">
        <v>0</v>
      </c>
      <c r="I9" s="93">
        <v>246.99</v>
      </c>
      <c r="J9" s="65">
        <v>0</v>
      </c>
      <c r="K9" s="105">
        <v>0</v>
      </c>
      <c r="L9" s="65">
        <v>0</v>
      </c>
      <c r="M9" s="93">
        <v>0</v>
      </c>
      <c r="N9" s="65">
        <v>40.1</v>
      </c>
      <c r="O9" s="105">
        <v>0</v>
      </c>
      <c r="P9" s="65">
        <v>0</v>
      </c>
      <c r="Q9" s="93">
        <v>40.1</v>
      </c>
      <c r="R9" s="65" t="s">
        <v>7</v>
      </c>
      <c r="S9" s="13">
        <v>5551.68</v>
      </c>
      <c r="T9" s="107">
        <v>586.34</v>
      </c>
      <c r="U9" s="13">
        <v>0</v>
      </c>
      <c r="V9" s="13">
        <v>6138.02</v>
      </c>
      <c r="W9" s="13">
        <v>6625.18</v>
      </c>
      <c r="X9" s="107">
        <v>105.7</v>
      </c>
      <c r="Y9" s="13">
        <v>0</v>
      </c>
      <c r="Z9" s="13">
        <v>6730.88</v>
      </c>
      <c r="AA9" s="13">
        <v>0</v>
      </c>
      <c r="AB9" s="107">
        <v>0</v>
      </c>
      <c r="AC9" s="13">
        <v>0</v>
      </c>
      <c r="AD9" s="82">
        <v>0</v>
      </c>
    </row>
    <row r="10" spans="1:30" ht="12.75">
      <c r="A10" s="65" t="s">
        <v>8</v>
      </c>
      <c r="B10" s="65">
        <v>2788.3089999999997</v>
      </c>
      <c r="C10" s="105">
        <v>0</v>
      </c>
      <c r="D10" s="65">
        <v>0</v>
      </c>
      <c r="E10" s="93">
        <v>2788.3089999999997</v>
      </c>
      <c r="F10" s="116">
        <v>17696.278000000006</v>
      </c>
      <c r="G10" s="105">
        <v>66.5</v>
      </c>
      <c r="H10" s="65">
        <v>0</v>
      </c>
      <c r="I10" s="93">
        <v>17762.778000000006</v>
      </c>
      <c r="J10" s="65">
        <v>204</v>
      </c>
      <c r="K10" s="105">
        <v>86</v>
      </c>
      <c r="L10" s="65">
        <v>0</v>
      </c>
      <c r="M10" s="93">
        <v>290</v>
      </c>
      <c r="N10" s="65">
        <v>153</v>
      </c>
      <c r="O10" s="105">
        <v>0</v>
      </c>
      <c r="P10" s="65">
        <v>0</v>
      </c>
      <c r="Q10" s="93">
        <v>153</v>
      </c>
      <c r="R10" s="65" t="s">
        <v>8</v>
      </c>
      <c r="S10" s="13">
        <v>376.609</v>
      </c>
      <c r="T10" s="107">
        <v>0</v>
      </c>
      <c r="U10" s="13">
        <v>0</v>
      </c>
      <c r="V10" s="13">
        <v>376.609</v>
      </c>
      <c r="W10" s="13">
        <v>55.5</v>
      </c>
      <c r="X10" s="107">
        <v>0</v>
      </c>
      <c r="Y10" s="13">
        <v>0</v>
      </c>
      <c r="Z10" s="13">
        <v>55.5</v>
      </c>
      <c r="AA10" s="13">
        <v>0</v>
      </c>
      <c r="AB10" s="107">
        <v>0</v>
      </c>
      <c r="AC10" s="13">
        <v>0</v>
      </c>
      <c r="AD10" s="82">
        <v>0</v>
      </c>
    </row>
    <row r="11" spans="1:30" ht="12.75">
      <c r="A11" s="65" t="s">
        <v>9</v>
      </c>
      <c r="B11" s="65">
        <v>103348.03</v>
      </c>
      <c r="C11" s="105">
        <v>129833.333</v>
      </c>
      <c r="D11" s="65">
        <v>0</v>
      </c>
      <c r="E11" s="93">
        <v>233181.363</v>
      </c>
      <c r="F11" s="116">
        <v>12759.6</v>
      </c>
      <c r="G11" s="105">
        <v>5247.385000000001</v>
      </c>
      <c r="H11" s="65">
        <v>0</v>
      </c>
      <c r="I11" s="93">
        <v>18006.984999999997</v>
      </c>
      <c r="J11" s="65">
        <v>37.1</v>
      </c>
      <c r="K11" s="105">
        <v>0</v>
      </c>
      <c r="L11" s="65">
        <v>0</v>
      </c>
      <c r="M11" s="93">
        <v>37.1</v>
      </c>
      <c r="N11" s="65">
        <v>7.7</v>
      </c>
      <c r="O11" s="105">
        <v>0</v>
      </c>
      <c r="P11" s="65">
        <v>0</v>
      </c>
      <c r="Q11" s="93">
        <v>7.7</v>
      </c>
      <c r="R11" s="65" t="s">
        <v>9</v>
      </c>
      <c r="S11" s="13">
        <v>11814.76</v>
      </c>
      <c r="T11" s="107">
        <v>6228.151999999998</v>
      </c>
      <c r="U11" s="13">
        <v>581.22</v>
      </c>
      <c r="V11" s="13">
        <v>18624.13200000001</v>
      </c>
      <c r="W11" s="13">
        <v>1015.74</v>
      </c>
      <c r="X11" s="107">
        <v>1612.5</v>
      </c>
      <c r="Y11" s="13">
        <v>32</v>
      </c>
      <c r="Z11" s="13">
        <v>2660.24</v>
      </c>
      <c r="AA11" s="13">
        <v>0</v>
      </c>
      <c r="AB11" s="107">
        <v>0</v>
      </c>
      <c r="AC11" s="13">
        <v>0</v>
      </c>
      <c r="AD11" s="82">
        <v>0</v>
      </c>
    </row>
    <row r="12" spans="1:30" ht="12.75">
      <c r="A12" s="65" t="s">
        <v>10</v>
      </c>
      <c r="B12" s="65">
        <v>6366.244</v>
      </c>
      <c r="C12" s="105">
        <v>240.32</v>
      </c>
      <c r="D12" s="65">
        <v>0</v>
      </c>
      <c r="E12" s="93">
        <v>6606.563999999999</v>
      </c>
      <c r="F12" s="116">
        <v>34802.17</v>
      </c>
      <c r="G12" s="105">
        <v>4062.45</v>
      </c>
      <c r="H12" s="65">
        <v>0</v>
      </c>
      <c r="I12" s="93">
        <v>38864.62</v>
      </c>
      <c r="J12" s="65">
        <v>606.151</v>
      </c>
      <c r="K12" s="105">
        <v>49.78</v>
      </c>
      <c r="L12" s="65">
        <v>0</v>
      </c>
      <c r="M12" s="93">
        <v>655.9309999999999</v>
      </c>
      <c r="N12" s="65">
        <v>60.074</v>
      </c>
      <c r="O12" s="105">
        <v>0</v>
      </c>
      <c r="P12" s="65">
        <v>0</v>
      </c>
      <c r="Q12" s="93">
        <v>60.074</v>
      </c>
      <c r="R12" s="65" t="s">
        <v>10</v>
      </c>
      <c r="S12" s="13">
        <v>2802.3880000000004</v>
      </c>
      <c r="T12" s="107">
        <v>196.47299999999996</v>
      </c>
      <c r="U12" s="13">
        <v>0</v>
      </c>
      <c r="V12" s="13">
        <v>2998.861</v>
      </c>
      <c r="W12" s="13">
        <v>78.88299999999998</v>
      </c>
      <c r="X12" s="107">
        <v>20.3</v>
      </c>
      <c r="Y12" s="13">
        <v>0</v>
      </c>
      <c r="Z12" s="13">
        <v>99.18299999999998</v>
      </c>
      <c r="AA12" s="13">
        <v>0</v>
      </c>
      <c r="AB12" s="107">
        <v>0</v>
      </c>
      <c r="AC12" s="13">
        <v>0</v>
      </c>
      <c r="AD12" s="82">
        <v>0</v>
      </c>
    </row>
    <row r="13" spans="1:30" ht="12.75">
      <c r="A13" s="65" t="s">
        <v>11</v>
      </c>
      <c r="B13" s="65">
        <v>143.4</v>
      </c>
      <c r="C13" s="105">
        <v>1373.132</v>
      </c>
      <c r="D13" s="65">
        <v>0</v>
      </c>
      <c r="E13" s="93">
        <v>1516.532</v>
      </c>
      <c r="F13" s="116">
        <v>6.9</v>
      </c>
      <c r="G13" s="105">
        <v>1308.471</v>
      </c>
      <c r="H13" s="65">
        <v>0</v>
      </c>
      <c r="I13" s="93">
        <v>1315.371</v>
      </c>
      <c r="J13" s="65">
        <v>0</v>
      </c>
      <c r="K13" s="105">
        <v>116.16300000000001</v>
      </c>
      <c r="L13" s="65">
        <v>0</v>
      </c>
      <c r="M13" s="93">
        <v>116.16300000000001</v>
      </c>
      <c r="N13" s="65">
        <v>21.8</v>
      </c>
      <c r="O13" s="105">
        <v>0</v>
      </c>
      <c r="P13" s="65">
        <v>0</v>
      </c>
      <c r="Q13" s="93">
        <v>21.8</v>
      </c>
      <c r="R13" s="65" t="s">
        <v>11</v>
      </c>
      <c r="S13" s="13">
        <v>0</v>
      </c>
      <c r="T13" s="107">
        <v>425.04</v>
      </c>
      <c r="U13" s="13">
        <v>0</v>
      </c>
      <c r="V13" s="13">
        <v>425.04</v>
      </c>
      <c r="W13" s="13">
        <v>0</v>
      </c>
      <c r="X13" s="107">
        <v>182.42</v>
      </c>
      <c r="Y13" s="13">
        <v>0</v>
      </c>
      <c r="Z13" s="13">
        <v>182.42</v>
      </c>
      <c r="AA13" s="13">
        <v>0</v>
      </c>
      <c r="AB13" s="107">
        <v>0</v>
      </c>
      <c r="AC13" s="13">
        <v>0</v>
      </c>
      <c r="AD13" s="82">
        <v>0</v>
      </c>
    </row>
    <row r="14" spans="1:30" ht="12.75">
      <c r="A14" s="65" t="s">
        <v>12</v>
      </c>
      <c r="B14" s="65">
        <v>937.6</v>
      </c>
      <c r="C14" s="105">
        <v>0</v>
      </c>
      <c r="D14" s="65">
        <v>82.8</v>
      </c>
      <c r="E14" s="93">
        <v>1020.4</v>
      </c>
      <c r="F14" s="116">
        <v>2500.3</v>
      </c>
      <c r="G14" s="105">
        <v>0</v>
      </c>
      <c r="H14" s="65">
        <v>149.4</v>
      </c>
      <c r="I14" s="93">
        <v>2649.7</v>
      </c>
      <c r="J14" s="65">
        <v>58.1</v>
      </c>
      <c r="K14" s="105">
        <v>0</v>
      </c>
      <c r="L14" s="65">
        <v>18.5</v>
      </c>
      <c r="M14" s="93">
        <v>76.6</v>
      </c>
      <c r="N14" s="65">
        <v>0</v>
      </c>
      <c r="O14" s="105">
        <v>0</v>
      </c>
      <c r="P14" s="65">
        <v>6.2</v>
      </c>
      <c r="Q14" s="93">
        <v>6.2</v>
      </c>
      <c r="R14" s="65" t="s">
        <v>12</v>
      </c>
      <c r="S14" s="13">
        <v>1303.1</v>
      </c>
      <c r="T14" s="107">
        <v>0</v>
      </c>
      <c r="U14" s="13">
        <v>34.3</v>
      </c>
      <c r="V14" s="13">
        <v>1337.4</v>
      </c>
      <c r="W14" s="13">
        <v>0</v>
      </c>
      <c r="X14" s="107">
        <v>0</v>
      </c>
      <c r="Y14" s="13">
        <v>0</v>
      </c>
      <c r="Z14" s="13">
        <v>0</v>
      </c>
      <c r="AA14" s="13">
        <v>0</v>
      </c>
      <c r="AB14" s="107">
        <v>0</v>
      </c>
      <c r="AC14" s="13">
        <v>0</v>
      </c>
      <c r="AD14" s="82">
        <v>0</v>
      </c>
    </row>
    <row r="15" spans="1:30" ht="12.75">
      <c r="A15" s="65" t="s">
        <v>13</v>
      </c>
      <c r="B15" s="65">
        <v>53820.3</v>
      </c>
      <c r="C15" s="105">
        <v>13528.6</v>
      </c>
      <c r="D15" s="65">
        <v>113.9</v>
      </c>
      <c r="E15" s="93">
        <v>67462.8</v>
      </c>
      <c r="F15" s="116">
        <v>333.6</v>
      </c>
      <c r="G15" s="105">
        <v>188.8</v>
      </c>
      <c r="H15" s="65">
        <v>0</v>
      </c>
      <c r="I15" s="93">
        <v>522.4</v>
      </c>
      <c r="J15" s="65">
        <v>0</v>
      </c>
      <c r="K15" s="105">
        <v>0</v>
      </c>
      <c r="L15" s="65">
        <v>0</v>
      </c>
      <c r="M15" s="93">
        <v>0</v>
      </c>
      <c r="N15" s="65">
        <v>0</v>
      </c>
      <c r="O15" s="105">
        <v>0</v>
      </c>
      <c r="P15" s="65">
        <v>0</v>
      </c>
      <c r="Q15" s="93">
        <v>0</v>
      </c>
      <c r="R15" s="65" t="s">
        <v>13</v>
      </c>
      <c r="S15" s="13">
        <v>8575.1</v>
      </c>
      <c r="T15" s="107">
        <v>1686.9</v>
      </c>
      <c r="U15" s="13">
        <v>21.5</v>
      </c>
      <c r="V15" s="13">
        <v>10283.5</v>
      </c>
      <c r="W15" s="13">
        <v>12001.2</v>
      </c>
      <c r="X15" s="107">
        <v>712.2</v>
      </c>
      <c r="Y15" s="13">
        <v>0</v>
      </c>
      <c r="Z15" s="13">
        <v>12713.4</v>
      </c>
      <c r="AA15" s="13">
        <v>0</v>
      </c>
      <c r="AB15" s="107">
        <v>0</v>
      </c>
      <c r="AC15" s="13">
        <v>0</v>
      </c>
      <c r="AD15" s="82">
        <v>0</v>
      </c>
    </row>
    <row r="16" spans="1:30" ht="12.75">
      <c r="A16" s="65" t="s">
        <v>14</v>
      </c>
      <c r="B16">
        <v>0</v>
      </c>
      <c r="C16" s="106">
        <v>0</v>
      </c>
      <c r="D16">
        <v>0</v>
      </c>
      <c r="E16" s="94">
        <v>0</v>
      </c>
      <c r="F16" s="117">
        <v>0</v>
      </c>
      <c r="G16" s="106">
        <v>0</v>
      </c>
      <c r="H16">
        <v>0</v>
      </c>
      <c r="I16" s="94">
        <v>0</v>
      </c>
      <c r="J16">
        <v>0</v>
      </c>
      <c r="K16" s="106">
        <v>0</v>
      </c>
      <c r="L16">
        <v>0</v>
      </c>
      <c r="M16" s="94">
        <v>0</v>
      </c>
      <c r="N16">
        <v>0</v>
      </c>
      <c r="O16" s="106">
        <v>0</v>
      </c>
      <c r="P16">
        <v>0</v>
      </c>
      <c r="Q16" s="94">
        <v>0</v>
      </c>
      <c r="R16" s="65" t="s">
        <v>14</v>
      </c>
      <c r="S16" s="13">
        <v>0</v>
      </c>
      <c r="T16" s="107">
        <v>0</v>
      </c>
      <c r="U16" s="13">
        <v>0</v>
      </c>
      <c r="V16" s="13">
        <v>0</v>
      </c>
      <c r="W16" s="13">
        <v>0</v>
      </c>
      <c r="X16" s="107">
        <v>0</v>
      </c>
      <c r="Y16" s="13">
        <v>7.4</v>
      </c>
      <c r="Z16" s="13">
        <v>7.4</v>
      </c>
      <c r="AA16" s="13">
        <v>0</v>
      </c>
      <c r="AB16" s="107">
        <v>0</v>
      </c>
      <c r="AC16" s="13">
        <v>0</v>
      </c>
      <c r="AD16" s="82">
        <v>0</v>
      </c>
    </row>
    <row r="17" spans="1:30" ht="12.75">
      <c r="A17" s="65" t="s">
        <v>15</v>
      </c>
      <c r="B17" s="65">
        <v>14445.1</v>
      </c>
      <c r="C17" s="105">
        <v>1942.3</v>
      </c>
      <c r="D17" s="65">
        <v>0</v>
      </c>
      <c r="E17" s="93">
        <v>16387.4</v>
      </c>
      <c r="F17" s="116">
        <v>54927.9</v>
      </c>
      <c r="G17" s="105">
        <v>18767</v>
      </c>
      <c r="H17" s="65">
        <v>0</v>
      </c>
      <c r="I17" s="93">
        <v>73694.9</v>
      </c>
      <c r="J17" s="65">
        <v>0</v>
      </c>
      <c r="K17" s="105">
        <v>74.1</v>
      </c>
      <c r="L17" s="65">
        <v>0</v>
      </c>
      <c r="M17" s="93">
        <v>74.1</v>
      </c>
      <c r="N17" s="65">
        <v>129</v>
      </c>
      <c r="O17" s="105">
        <v>629.6</v>
      </c>
      <c r="P17" s="65">
        <v>0</v>
      </c>
      <c r="Q17" s="93">
        <v>758.6</v>
      </c>
      <c r="R17" s="65" t="s">
        <v>15</v>
      </c>
      <c r="S17" s="13">
        <v>2895.8</v>
      </c>
      <c r="T17" s="107">
        <v>1829.1</v>
      </c>
      <c r="U17" s="13">
        <v>0</v>
      </c>
      <c r="V17" s="13">
        <v>4724.9</v>
      </c>
      <c r="W17" s="13">
        <v>60.8</v>
      </c>
      <c r="X17" s="107">
        <v>200.4</v>
      </c>
      <c r="Y17" s="13">
        <v>0</v>
      </c>
      <c r="Z17" s="13">
        <v>261.2</v>
      </c>
      <c r="AA17" s="13">
        <v>46</v>
      </c>
      <c r="AB17" s="107">
        <v>7.4</v>
      </c>
      <c r="AC17" s="13">
        <v>0</v>
      </c>
      <c r="AD17" s="82">
        <v>53.4</v>
      </c>
    </row>
    <row r="18" spans="1:30" ht="12.75">
      <c r="A18" s="65" t="s">
        <v>16</v>
      </c>
      <c r="B18" s="65">
        <v>30376.5</v>
      </c>
      <c r="C18" s="105">
        <v>10979.6</v>
      </c>
      <c r="D18" s="65">
        <v>0</v>
      </c>
      <c r="E18" s="93">
        <v>41356.1</v>
      </c>
      <c r="F18" s="116">
        <v>103097.4</v>
      </c>
      <c r="G18" s="105">
        <v>31655.9</v>
      </c>
      <c r="H18" s="65">
        <v>0</v>
      </c>
      <c r="I18" s="93">
        <v>134753.3</v>
      </c>
      <c r="J18" s="65">
        <v>345.4</v>
      </c>
      <c r="K18" s="105">
        <v>0</v>
      </c>
      <c r="L18" s="65">
        <v>0</v>
      </c>
      <c r="M18" s="93">
        <v>345.4</v>
      </c>
      <c r="N18" s="65">
        <v>1045</v>
      </c>
      <c r="O18" s="105">
        <v>57.4</v>
      </c>
      <c r="P18" s="65">
        <v>0</v>
      </c>
      <c r="Q18" s="93">
        <v>1102.4</v>
      </c>
      <c r="R18" s="65" t="s">
        <v>16</v>
      </c>
      <c r="S18" s="13">
        <v>14179.4</v>
      </c>
      <c r="T18" s="107">
        <v>4382.9</v>
      </c>
      <c r="U18" s="13">
        <v>0</v>
      </c>
      <c r="V18" s="13">
        <v>18562.3</v>
      </c>
      <c r="W18" s="13">
        <v>127.2</v>
      </c>
      <c r="X18" s="107">
        <v>13.8</v>
      </c>
      <c r="Y18" s="13">
        <v>0</v>
      </c>
      <c r="Z18" s="13">
        <v>141</v>
      </c>
      <c r="AA18" s="13">
        <v>0</v>
      </c>
      <c r="AB18" s="107">
        <v>0</v>
      </c>
      <c r="AC18" s="13">
        <v>0</v>
      </c>
      <c r="AD18" s="82">
        <v>0</v>
      </c>
    </row>
    <row r="19" spans="1:30" ht="12.75">
      <c r="A19" s="65" t="s">
        <v>17</v>
      </c>
      <c r="B19" s="65">
        <v>83238.98099999999</v>
      </c>
      <c r="C19" s="105">
        <v>49246.58700000002</v>
      </c>
      <c r="D19" s="65">
        <v>657.46</v>
      </c>
      <c r="E19" s="93">
        <v>133143.02799999996</v>
      </c>
      <c r="F19" s="116">
        <v>15481.510999999997</v>
      </c>
      <c r="G19" s="105">
        <v>12925.830999999996</v>
      </c>
      <c r="H19" s="65">
        <v>0</v>
      </c>
      <c r="I19" s="93">
        <v>28407.34199999999</v>
      </c>
      <c r="J19" s="65">
        <v>0</v>
      </c>
      <c r="K19" s="105">
        <v>0</v>
      </c>
      <c r="L19" s="65">
        <v>0</v>
      </c>
      <c r="M19" s="93">
        <v>0</v>
      </c>
      <c r="N19" s="65">
        <v>96.14</v>
      </c>
      <c r="O19" s="105">
        <v>100.4</v>
      </c>
      <c r="P19" s="65">
        <v>0</v>
      </c>
      <c r="Q19" s="93">
        <v>196.54</v>
      </c>
      <c r="R19" s="65" t="s">
        <v>17</v>
      </c>
      <c r="S19" s="13">
        <v>3644.27</v>
      </c>
      <c r="T19" s="107">
        <v>2670.773</v>
      </c>
      <c r="U19" s="13">
        <v>0</v>
      </c>
      <c r="V19" s="13">
        <v>6315.043000000001</v>
      </c>
      <c r="W19" s="13">
        <v>519.88</v>
      </c>
      <c r="X19" s="107">
        <v>328.336</v>
      </c>
      <c r="Y19" s="13">
        <v>15.76</v>
      </c>
      <c r="Z19" s="13">
        <v>863.9760000000001</v>
      </c>
      <c r="AA19" s="13">
        <v>0</v>
      </c>
      <c r="AB19" s="107">
        <v>0</v>
      </c>
      <c r="AC19" s="13">
        <v>0</v>
      </c>
      <c r="AD19" s="82">
        <v>0</v>
      </c>
    </row>
    <row r="20" spans="1:30" ht="12.75">
      <c r="A20" s="65" t="s">
        <v>18</v>
      </c>
      <c r="B20" s="65">
        <v>52.4</v>
      </c>
      <c r="C20" s="105">
        <v>442.9</v>
      </c>
      <c r="D20" s="65">
        <v>0</v>
      </c>
      <c r="E20" s="93">
        <v>495.3</v>
      </c>
      <c r="F20" s="116">
        <v>0</v>
      </c>
      <c r="G20" s="105">
        <v>520.5</v>
      </c>
      <c r="H20" s="65">
        <v>4.1</v>
      </c>
      <c r="I20" s="93">
        <v>524.6</v>
      </c>
      <c r="J20" s="65">
        <v>0</v>
      </c>
      <c r="K20" s="105">
        <v>0</v>
      </c>
      <c r="L20" s="65">
        <v>0</v>
      </c>
      <c r="M20" s="93">
        <v>0</v>
      </c>
      <c r="N20" s="65">
        <v>0</v>
      </c>
      <c r="O20" s="105">
        <v>0</v>
      </c>
      <c r="P20" s="65">
        <v>0</v>
      </c>
      <c r="Q20" s="93">
        <v>0</v>
      </c>
      <c r="R20" s="65" t="s">
        <v>18</v>
      </c>
      <c r="S20" s="13">
        <v>0</v>
      </c>
      <c r="T20" s="107">
        <v>0</v>
      </c>
      <c r="U20" s="13">
        <v>0</v>
      </c>
      <c r="V20" s="13">
        <v>0</v>
      </c>
      <c r="W20" s="13">
        <v>0</v>
      </c>
      <c r="X20" s="107">
        <v>0</v>
      </c>
      <c r="Y20" s="13">
        <v>0</v>
      </c>
      <c r="Z20" s="13">
        <v>0</v>
      </c>
      <c r="AA20" s="13">
        <v>0</v>
      </c>
      <c r="AB20" s="107">
        <v>0</v>
      </c>
      <c r="AC20" s="13">
        <v>0</v>
      </c>
      <c r="AD20" s="82">
        <v>0</v>
      </c>
    </row>
    <row r="21" spans="1:30" ht="12.75">
      <c r="A21" s="65" t="s">
        <v>19</v>
      </c>
      <c r="B21">
        <v>0</v>
      </c>
      <c r="C21" s="106">
        <v>0</v>
      </c>
      <c r="D21">
        <v>0</v>
      </c>
      <c r="E21" s="94">
        <v>0</v>
      </c>
      <c r="F21" s="117">
        <v>0</v>
      </c>
      <c r="G21" s="106">
        <v>0</v>
      </c>
      <c r="H21">
        <v>0</v>
      </c>
      <c r="I21" s="94">
        <v>0</v>
      </c>
      <c r="J21">
        <v>0</v>
      </c>
      <c r="K21" s="106">
        <v>0</v>
      </c>
      <c r="L21">
        <v>0</v>
      </c>
      <c r="M21" s="94">
        <v>0</v>
      </c>
      <c r="N21">
        <v>0</v>
      </c>
      <c r="O21" s="106">
        <v>0</v>
      </c>
      <c r="P21">
        <v>0</v>
      </c>
      <c r="Q21" s="94">
        <v>0</v>
      </c>
      <c r="R21" s="65" t="s">
        <v>19</v>
      </c>
      <c r="S21" s="13">
        <v>0</v>
      </c>
      <c r="T21" s="107">
        <v>0</v>
      </c>
      <c r="U21" s="13">
        <v>0</v>
      </c>
      <c r="V21" s="13">
        <v>0</v>
      </c>
      <c r="W21" s="13">
        <v>0</v>
      </c>
      <c r="X21" s="107">
        <v>0</v>
      </c>
      <c r="Y21" s="13">
        <v>0</v>
      </c>
      <c r="Z21" s="13">
        <v>0</v>
      </c>
      <c r="AA21" s="13">
        <v>0</v>
      </c>
      <c r="AB21" s="107">
        <v>0</v>
      </c>
      <c r="AC21" s="13">
        <v>0</v>
      </c>
      <c r="AD21" s="82">
        <v>0</v>
      </c>
    </row>
    <row r="22" spans="1:30" ht="12.75">
      <c r="A22" s="65" t="s">
        <v>20</v>
      </c>
      <c r="B22" s="65">
        <v>135017.1</v>
      </c>
      <c r="C22" s="105">
        <v>58461.82</v>
      </c>
      <c r="D22" s="65">
        <v>1801.12</v>
      </c>
      <c r="E22" s="93">
        <v>195280.04</v>
      </c>
      <c r="F22" s="116">
        <v>16280.9</v>
      </c>
      <c r="G22" s="105">
        <v>6977.7</v>
      </c>
      <c r="H22" s="65">
        <v>250.2</v>
      </c>
      <c r="I22" s="93">
        <v>23508.8</v>
      </c>
      <c r="J22" s="65">
        <v>6090.7</v>
      </c>
      <c r="K22" s="105">
        <v>2755.2</v>
      </c>
      <c r="L22" s="65">
        <v>193</v>
      </c>
      <c r="M22" s="93">
        <v>9038.9</v>
      </c>
      <c r="N22" s="65">
        <v>162.1</v>
      </c>
      <c r="O22" s="105">
        <v>0</v>
      </c>
      <c r="P22" s="65">
        <v>0</v>
      </c>
      <c r="Q22" s="93">
        <v>162.1</v>
      </c>
      <c r="R22" s="65" t="s">
        <v>20</v>
      </c>
      <c r="S22" s="13">
        <v>5442.7</v>
      </c>
      <c r="T22" s="107">
        <v>2295.3</v>
      </c>
      <c r="U22" s="13">
        <v>39.4</v>
      </c>
      <c r="V22" s="13">
        <v>7777.4</v>
      </c>
      <c r="W22" s="13">
        <v>307.7</v>
      </c>
      <c r="X22" s="107">
        <v>167.7</v>
      </c>
      <c r="Y22" s="13">
        <v>0</v>
      </c>
      <c r="Z22" s="13">
        <v>475.4</v>
      </c>
      <c r="AA22" s="13">
        <v>0</v>
      </c>
      <c r="AB22" s="107">
        <v>0</v>
      </c>
      <c r="AC22" s="13">
        <v>0</v>
      </c>
      <c r="AD22" s="82">
        <v>0</v>
      </c>
    </row>
    <row r="23" spans="1:30" ht="12.75">
      <c r="A23" s="65" t="s">
        <v>21</v>
      </c>
      <c r="B23" s="65">
        <v>33051.1</v>
      </c>
      <c r="C23" s="105">
        <v>3340.33</v>
      </c>
      <c r="D23" s="65">
        <v>437.4</v>
      </c>
      <c r="E23" s="93">
        <v>36828.83</v>
      </c>
      <c r="F23" s="116">
        <v>0</v>
      </c>
      <c r="G23" s="105">
        <v>0</v>
      </c>
      <c r="H23" s="65">
        <v>109.4</v>
      </c>
      <c r="I23" s="93">
        <v>109.4</v>
      </c>
      <c r="J23" s="65">
        <v>0</v>
      </c>
      <c r="K23" s="105">
        <v>0</v>
      </c>
      <c r="L23" s="65">
        <v>6.7</v>
      </c>
      <c r="M23" s="93">
        <v>6.7</v>
      </c>
      <c r="N23" s="65">
        <v>385.3</v>
      </c>
      <c r="O23" s="105">
        <v>119.8</v>
      </c>
      <c r="P23" s="65">
        <v>0</v>
      </c>
      <c r="Q23" s="93">
        <v>505.1</v>
      </c>
      <c r="R23" s="65" t="s">
        <v>21</v>
      </c>
      <c r="S23" s="13">
        <v>4687.8</v>
      </c>
      <c r="T23" s="107">
        <v>470.9</v>
      </c>
      <c r="U23" s="13">
        <v>719.3</v>
      </c>
      <c r="V23" s="13">
        <v>5878</v>
      </c>
      <c r="W23" s="13">
        <v>406.5</v>
      </c>
      <c r="X23" s="107">
        <v>714.2</v>
      </c>
      <c r="Y23" s="13">
        <v>555.9</v>
      </c>
      <c r="Z23" s="13">
        <v>1676.6</v>
      </c>
      <c r="AA23" s="13">
        <v>0</v>
      </c>
      <c r="AB23" s="107">
        <v>0</v>
      </c>
      <c r="AC23" s="13">
        <v>0</v>
      </c>
      <c r="AD23" s="82">
        <v>0</v>
      </c>
    </row>
    <row r="24" spans="1:30" ht="12.75">
      <c r="A24" s="65" t="s">
        <v>22</v>
      </c>
      <c r="B24" s="65">
        <v>3169.48</v>
      </c>
      <c r="C24" s="105">
        <v>979.85</v>
      </c>
      <c r="D24" s="65">
        <v>1084.59</v>
      </c>
      <c r="E24" s="93">
        <v>5233.92</v>
      </c>
      <c r="F24" s="116">
        <v>837.9</v>
      </c>
      <c r="G24" s="105">
        <v>843.8</v>
      </c>
      <c r="H24" s="65">
        <v>922.07</v>
      </c>
      <c r="I24" s="93">
        <v>2603.77</v>
      </c>
      <c r="J24" s="65">
        <v>0</v>
      </c>
      <c r="K24" s="105">
        <v>0</v>
      </c>
      <c r="L24" s="65">
        <v>0</v>
      </c>
      <c r="M24" s="93">
        <v>0</v>
      </c>
      <c r="N24" s="65">
        <v>0</v>
      </c>
      <c r="O24" s="105">
        <v>0</v>
      </c>
      <c r="P24" s="65">
        <v>0</v>
      </c>
      <c r="Q24" s="93">
        <v>0</v>
      </c>
      <c r="R24" s="65" t="s">
        <v>22</v>
      </c>
      <c r="S24" s="13">
        <v>17.91</v>
      </c>
      <c r="T24" s="107">
        <v>4.021</v>
      </c>
      <c r="U24" s="13">
        <v>0</v>
      </c>
      <c r="V24" s="13">
        <v>21.931000000000004</v>
      </c>
      <c r="W24" s="13">
        <v>0</v>
      </c>
      <c r="X24" s="107">
        <v>0</v>
      </c>
      <c r="Y24" s="13">
        <v>0</v>
      </c>
      <c r="Z24" s="13">
        <v>0</v>
      </c>
      <c r="AA24" s="13">
        <v>0</v>
      </c>
      <c r="AB24" s="107">
        <v>0</v>
      </c>
      <c r="AC24" s="13">
        <v>0</v>
      </c>
      <c r="AD24" s="82">
        <v>0</v>
      </c>
    </row>
    <row r="25" spans="1:30" ht="12.75">
      <c r="A25" s="65" t="s">
        <v>23</v>
      </c>
      <c r="B25" s="65">
        <v>2554.8</v>
      </c>
      <c r="C25" s="105">
        <v>1200.7</v>
      </c>
      <c r="D25" s="65">
        <v>13.1</v>
      </c>
      <c r="E25" s="93">
        <v>3768.6</v>
      </c>
      <c r="F25" s="116">
        <v>14699.4</v>
      </c>
      <c r="G25" s="105">
        <v>5284.6</v>
      </c>
      <c r="H25" s="65">
        <v>9.8</v>
      </c>
      <c r="I25" s="93">
        <v>19993.8</v>
      </c>
      <c r="J25" s="65">
        <v>103.1</v>
      </c>
      <c r="K25" s="105">
        <v>176.4</v>
      </c>
      <c r="L25" s="65">
        <v>0</v>
      </c>
      <c r="M25" s="93">
        <v>279.5</v>
      </c>
      <c r="N25" s="65">
        <v>95.6</v>
      </c>
      <c r="O25" s="105">
        <v>0</v>
      </c>
      <c r="P25" s="65">
        <v>0</v>
      </c>
      <c r="Q25" s="93">
        <v>95.6</v>
      </c>
      <c r="R25" s="65" t="s">
        <v>23</v>
      </c>
      <c r="S25" s="13">
        <v>18.2</v>
      </c>
      <c r="T25" s="107">
        <v>29.2</v>
      </c>
      <c r="U25" s="13">
        <v>0</v>
      </c>
      <c r="V25" s="13">
        <v>47.4</v>
      </c>
      <c r="W25" s="13">
        <v>12.7</v>
      </c>
      <c r="X25" s="107">
        <v>3.2</v>
      </c>
      <c r="Y25" s="13">
        <v>0</v>
      </c>
      <c r="Z25" s="13">
        <v>15.9</v>
      </c>
      <c r="AA25" s="13">
        <v>0</v>
      </c>
      <c r="AB25" s="107">
        <v>0</v>
      </c>
      <c r="AC25" s="13">
        <v>0</v>
      </c>
      <c r="AD25" s="82">
        <v>0</v>
      </c>
    </row>
    <row r="26" spans="1:30" ht="12.75">
      <c r="A26" s="65" t="s">
        <v>24</v>
      </c>
      <c r="B26" s="65">
        <v>4626.8</v>
      </c>
      <c r="C26" s="105">
        <v>1634.282</v>
      </c>
      <c r="D26" s="65">
        <v>0</v>
      </c>
      <c r="E26" s="93">
        <v>6261.082000000001</v>
      </c>
      <c r="F26" s="116">
        <v>435.6</v>
      </c>
      <c r="G26" s="105">
        <v>138.197</v>
      </c>
      <c r="H26" s="65">
        <v>0</v>
      </c>
      <c r="I26" s="93">
        <v>573.797</v>
      </c>
      <c r="J26" s="65">
        <v>428.5</v>
      </c>
      <c r="K26" s="105">
        <v>956.615</v>
      </c>
      <c r="L26" s="65">
        <v>0</v>
      </c>
      <c r="M26" s="93">
        <v>1385.115</v>
      </c>
      <c r="N26" s="65">
        <v>0</v>
      </c>
      <c r="O26" s="105">
        <v>488.1</v>
      </c>
      <c r="P26" s="65">
        <v>0</v>
      </c>
      <c r="Q26" s="93">
        <v>488.1</v>
      </c>
      <c r="R26" s="65" t="s">
        <v>24</v>
      </c>
      <c r="S26" s="13">
        <v>0</v>
      </c>
      <c r="T26" s="107">
        <v>0</v>
      </c>
      <c r="U26" s="13">
        <v>12.7</v>
      </c>
      <c r="V26" s="13">
        <v>12.7</v>
      </c>
      <c r="W26" s="13">
        <v>0</v>
      </c>
      <c r="X26" s="107">
        <v>0</v>
      </c>
      <c r="Y26" s="13">
        <v>0</v>
      </c>
      <c r="Z26" s="13">
        <v>0</v>
      </c>
      <c r="AA26" s="13">
        <v>0</v>
      </c>
      <c r="AB26" s="107">
        <v>0</v>
      </c>
      <c r="AC26" s="13">
        <v>0</v>
      </c>
      <c r="AD26" s="82">
        <v>0</v>
      </c>
    </row>
    <row r="27" spans="1:30" ht="12.75">
      <c r="A27" s="65" t="s">
        <v>25</v>
      </c>
      <c r="B27" s="65">
        <v>3923.1</v>
      </c>
      <c r="C27" s="105">
        <v>828.16</v>
      </c>
      <c r="D27" s="65">
        <v>510.37</v>
      </c>
      <c r="E27" s="93">
        <v>5261.63</v>
      </c>
      <c r="F27" s="116">
        <v>14588.1</v>
      </c>
      <c r="G27" s="105">
        <v>1784.97</v>
      </c>
      <c r="H27" s="65">
        <v>1753.3820000000003</v>
      </c>
      <c r="I27" s="93">
        <v>18126.45200000001</v>
      </c>
      <c r="J27" s="65">
        <v>4190.6</v>
      </c>
      <c r="K27" s="105">
        <v>12.2</v>
      </c>
      <c r="L27" s="65">
        <v>28.1</v>
      </c>
      <c r="M27" s="93">
        <v>4230.9</v>
      </c>
      <c r="N27" s="65">
        <v>0</v>
      </c>
      <c r="O27" s="105">
        <v>0</v>
      </c>
      <c r="P27" s="65">
        <v>0</v>
      </c>
      <c r="Q27" s="93">
        <v>0</v>
      </c>
      <c r="R27" s="65" t="s">
        <v>25</v>
      </c>
      <c r="S27" s="13">
        <v>1075.5</v>
      </c>
      <c r="T27" s="107">
        <v>196.26</v>
      </c>
      <c r="U27" s="13">
        <v>288.6</v>
      </c>
      <c r="V27" s="13">
        <v>1560.36</v>
      </c>
      <c r="W27" s="13">
        <v>95.6</v>
      </c>
      <c r="X27" s="107">
        <v>0</v>
      </c>
      <c r="Y27" s="13">
        <v>50.76</v>
      </c>
      <c r="Z27" s="13">
        <v>146.36</v>
      </c>
      <c r="AA27" s="13">
        <v>0</v>
      </c>
      <c r="AB27" s="107">
        <v>0</v>
      </c>
      <c r="AC27" s="13">
        <v>0</v>
      </c>
      <c r="AD27" s="82">
        <v>0</v>
      </c>
    </row>
    <row r="28" spans="1:30" ht="12.75">
      <c r="A28" s="65" t="s">
        <v>26</v>
      </c>
      <c r="B28" s="65">
        <v>104266.7</v>
      </c>
      <c r="C28" s="105">
        <v>106938.21</v>
      </c>
      <c r="D28" s="65">
        <v>677.68</v>
      </c>
      <c r="E28" s="93">
        <v>211882.59</v>
      </c>
      <c r="F28" s="116">
        <v>96</v>
      </c>
      <c r="G28" s="105">
        <v>85.7</v>
      </c>
      <c r="H28" s="65">
        <v>0</v>
      </c>
      <c r="I28" s="93">
        <v>181.7</v>
      </c>
      <c r="J28" s="65">
        <v>28.4</v>
      </c>
      <c r="K28" s="105">
        <v>0</v>
      </c>
      <c r="L28" s="65">
        <v>0</v>
      </c>
      <c r="M28" s="93">
        <v>28.4</v>
      </c>
      <c r="N28" s="65">
        <v>374.1</v>
      </c>
      <c r="O28" s="105">
        <v>0</v>
      </c>
      <c r="P28" s="65">
        <v>0</v>
      </c>
      <c r="Q28" s="93">
        <v>374.1</v>
      </c>
      <c r="R28" s="65" t="s">
        <v>26</v>
      </c>
      <c r="S28" s="13">
        <v>8833.3</v>
      </c>
      <c r="T28" s="107">
        <v>14823.92</v>
      </c>
      <c r="U28" s="13">
        <v>0</v>
      </c>
      <c r="V28" s="13">
        <v>23657.22</v>
      </c>
      <c r="W28" s="13">
        <v>4434.9</v>
      </c>
      <c r="X28" s="107">
        <v>9755.92</v>
      </c>
      <c r="Y28" s="13">
        <v>0</v>
      </c>
      <c r="Z28" s="13">
        <v>14190.82</v>
      </c>
      <c r="AA28" s="13">
        <v>0</v>
      </c>
      <c r="AB28" s="107">
        <v>0</v>
      </c>
      <c r="AC28" s="13">
        <v>0</v>
      </c>
      <c r="AD28" s="82">
        <v>0</v>
      </c>
    </row>
    <row r="29" spans="1:30" ht="12.75">
      <c r="A29" s="65" t="s">
        <v>27</v>
      </c>
      <c r="B29" s="65">
        <v>184924.971</v>
      </c>
      <c r="C29" s="105">
        <v>79168.68600000002</v>
      </c>
      <c r="D29" s="65">
        <v>178.3</v>
      </c>
      <c r="E29" s="93">
        <v>264271.957</v>
      </c>
      <c r="F29" s="116">
        <v>1657.73</v>
      </c>
      <c r="G29" s="105">
        <v>846.93</v>
      </c>
      <c r="H29" s="65">
        <v>0</v>
      </c>
      <c r="I29" s="93">
        <v>2504.66</v>
      </c>
      <c r="J29" s="65">
        <v>0</v>
      </c>
      <c r="K29" s="105">
        <v>0</v>
      </c>
      <c r="L29" s="65">
        <v>0</v>
      </c>
      <c r="M29" s="93">
        <v>0</v>
      </c>
      <c r="N29" s="65">
        <v>210.6</v>
      </c>
      <c r="O29" s="105">
        <v>145.82</v>
      </c>
      <c r="P29" s="65">
        <v>420.8</v>
      </c>
      <c r="Q29" s="93">
        <v>777.22</v>
      </c>
      <c r="R29" s="65" t="s">
        <v>27</v>
      </c>
      <c r="S29" s="13">
        <v>24661.47</v>
      </c>
      <c r="T29" s="107">
        <v>10892.413999999999</v>
      </c>
      <c r="U29" s="13">
        <v>70.55</v>
      </c>
      <c r="V29" s="13">
        <v>35624.433999999994</v>
      </c>
      <c r="W29" s="13">
        <v>751.99</v>
      </c>
      <c r="X29" s="107">
        <v>415.55</v>
      </c>
      <c r="Y29" s="13">
        <v>0</v>
      </c>
      <c r="Z29" s="13">
        <v>1167.54</v>
      </c>
      <c r="AA29" s="13">
        <v>0</v>
      </c>
      <c r="AB29" s="107">
        <v>0</v>
      </c>
      <c r="AC29" s="13">
        <v>82.33</v>
      </c>
      <c r="AD29" s="82">
        <v>82.33</v>
      </c>
    </row>
    <row r="30" spans="1:30" ht="12.75">
      <c r="A30" s="65" t="s">
        <v>28</v>
      </c>
      <c r="B30" s="65">
        <v>12899.8</v>
      </c>
      <c r="C30" s="105">
        <v>2026.8</v>
      </c>
      <c r="D30" s="65">
        <v>196.3</v>
      </c>
      <c r="E30" s="93">
        <v>15122.9</v>
      </c>
      <c r="F30" s="116">
        <v>0</v>
      </c>
      <c r="G30" s="105">
        <v>0</v>
      </c>
      <c r="H30" s="65">
        <v>163.9</v>
      </c>
      <c r="I30" s="93">
        <v>163.9</v>
      </c>
      <c r="J30" s="65">
        <v>0</v>
      </c>
      <c r="K30" s="105">
        <v>0</v>
      </c>
      <c r="L30" s="65">
        <v>26.7</v>
      </c>
      <c r="M30" s="93">
        <v>26.7</v>
      </c>
      <c r="N30" s="65">
        <v>0</v>
      </c>
      <c r="O30" s="105">
        <v>0</v>
      </c>
      <c r="P30" s="65">
        <v>0</v>
      </c>
      <c r="Q30" s="93">
        <v>0</v>
      </c>
      <c r="R30" s="65" t="s">
        <v>28</v>
      </c>
      <c r="S30" s="13">
        <v>143.8</v>
      </c>
      <c r="T30" s="107">
        <v>182.6</v>
      </c>
      <c r="U30" s="13">
        <v>317.9</v>
      </c>
      <c r="V30" s="13">
        <v>644.3</v>
      </c>
      <c r="W30" s="13">
        <v>116.2</v>
      </c>
      <c r="X30" s="107">
        <v>42.3</v>
      </c>
      <c r="Y30" s="13">
        <v>226.68</v>
      </c>
      <c r="Z30" s="13">
        <v>385.18</v>
      </c>
      <c r="AA30" s="13">
        <v>0</v>
      </c>
      <c r="AB30" s="107">
        <v>0</v>
      </c>
      <c r="AC30" s="13">
        <v>0</v>
      </c>
      <c r="AD30" s="82">
        <v>0</v>
      </c>
    </row>
    <row r="31" spans="1:30" ht="12.75">
      <c r="A31" s="65" t="s">
        <v>29</v>
      </c>
      <c r="B31" s="65">
        <v>1043.1</v>
      </c>
      <c r="C31" s="105">
        <v>191.581</v>
      </c>
      <c r="D31" s="65">
        <v>104.1</v>
      </c>
      <c r="E31" s="93">
        <v>1338.7809999999997</v>
      </c>
      <c r="F31" s="116">
        <v>6587.3</v>
      </c>
      <c r="G31" s="105">
        <v>369.02200000000005</v>
      </c>
      <c r="H31" s="65">
        <v>521.1</v>
      </c>
      <c r="I31" s="93">
        <v>7477.4220000000005</v>
      </c>
      <c r="J31" s="65">
        <v>47.6</v>
      </c>
      <c r="K31" s="105">
        <v>0</v>
      </c>
      <c r="L31" s="65">
        <v>0</v>
      </c>
      <c r="M31" s="93">
        <v>47.6</v>
      </c>
      <c r="N31" s="65">
        <v>0</v>
      </c>
      <c r="O31" s="105">
        <v>0</v>
      </c>
      <c r="P31" s="65">
        <v>0</v>
      </c>
      <c r="Q31" s="93">
        <v>0</v>
      </c>
      <c r="R31" s="65" t="s">
        <v>29</v>
      </c>
      <c r="S31" s="13">
        <v>1469.2</v>
      </c>
      <c r="T31" s="107">
        <v>72.324</v>
      </c>
      <c r="U31" s="13">
        <v>2.6</v>
      </c>
      <c r="V31" s="13">
        <v>1544.124</v>
      </c>
      <c r="W31" s="13">
        <v>0</v>
      </c>
      <c r="X31" s="107">
        <v>0</v>
      </c>
      <c r="Y31" s="13">
        <v>0</v>
      </c>
      <c r="Z31" s="13">
        <v>0</v>
      </c>
      <c r="AA31" s="13">
        <v>0</v>
      </c>
      <c r="AB31" s="107">
        <v>0</v>
      </c>
      <c r="AC31" s="13">
        <v>0</v>
      </c>
      <c r="AD31" s="82">
        <v>0</v>
      </c>
    </row>
    <row r="32" spans="1:30" ht="12.75">
      <c r="A32" s="65" t="s">
        <v>30</v>
      </c>
      <c r="B32" s="65">
        <v>24748.471</v>
      </c>
      <c r="C32" s="105">
        <v>8003.87</v>
      </c>
      <c r="D32" s="65">
        <v>846.8</v>
      </c>
      <c r="E32" s="93">
        <v>33599.141</v>
      </c>
      <c r="F32" s="116">
        <v>122829.74600000001</v>
      </c>
      <c r="G32" s="105">
        <v>27684.6</v>
      </c>
      <c r="H32" s="65">
        <v>852.8</v>
      </c>
      <c r="I32" s="93">
        <v>151367.14599999983</v>
      </c>
      <c r="J32" s="65">
        <v>4037.1279999999992</v>
      </c>
      <c r="K32" s="105">
        <v>5997.8</v>
      </c>
      <c r="L32" s="65">
        <v>399.5</v>
      </c>
      <c r="M32" s="93">
        <v>10434.428</v>
      </c>
      <c r="N32" s="65">
        <v>16.9</v>
      </c>
      <c r="O32" s="105">
        <v>0</v>
      </c>
      <c r="P32" s="65">
        <v>0</v>
      </c>
      <c r="Q32" s="93">
        <v>16.9</v>
      </c>
      <c r="R32" s="65" t="s">
        <v>30</v>
      </c>
      <c r="S32" s="13">
        <v>4523.859000000001</v>
      </c>
      <c r="T32" s="107">
        <v>1576.76</v>
      </c>
      <c r="U32" s="13">
        <v>0</v>
      </c>
      <c r="V32" s="13">
        <v>6100.619000000001</v>
      </c>
      <c r="W32" s="13">
        <v>237.579</v>
      </c>
      <c r="X32" s="107">
        <v>32.5</v>
      </c>
      <c r="Y32" s="13">
        <v>0</v>
      </c>
      <c r="Z32" s="13">
        <v>270.079</v>
      </c>
      <c r="AA32" s="13">
        <v>0</v>
      </c>
      <c r="AB32" s="107">
        <v>0</v>
      </c>
      <c r="AC32" s="13">
        <v>0</v>
      </c>
      <c r="AD32" s="82">
        <v>0</v>
      </c>
    </row>
    <row r="33" spans="1:30" ht="12.75">
      <c r="A33" s="65" t="s">
        <v>31</v>
      </c>
      <c r="B33" s="65">
        <v>17911.077</v>
      </c>
      <c r="C33" s="105">
        <v>14225.67</v>
      </c>
      <c r="D33" s="65">
        <v>1152.2</v>
      </c>
      <c r="E33" s="93">
        <v>33288.947000000015</v>
      </c>
      <c r="F33" s="116">
        <v>113179.678</v>
      </c>
      <c r="G33" s="105">
        <v>53489.55699999998</v>
      </c>
      <c r="H33" s="65">
        <v>14205.017</v>
      </c>
      <c r="I33" s="93">
        <v>180874.25200000015</v>
      </c>
      <c r="J33" s="65">
        <v>11609.351</v>
      </c>
      <c r="K33" s="105">
        <v>5938.676999999998</v>
      </c>
      <c r="L33" s="65">
        <v>983.678</v>
      </c>
      <c r="M33" s="93">
        <v>18531.706000000002</v>
      </c>
      <c r="N33" s="65">
        <v>391.4</v>
      </c>
      <c r="O33" s="105">
        <v>446.1</v>
      </c>
      <c r="P33" s="65">
        <v>0</v>
      </c>
      <c r="Q33" s="93">
        <v>837.5</v>
      </c>
      <c r="R33" s="65" t="s">
        <v>31</v>
      </c>
      <c r="S33" s="13">
        <v>873.468</v>
      </c>
      <c r="T33" s="107">
        <v>1455</v>
      </c>
      <c r="U33" s="13">
        <v>0</v>
      </c>
      <c r="V33" s="13">
        <v>2328.4680000000003</v>
      </c>
      <c r="W33" s="13">
        <v>1458.408</v>
      </c>
      <c r="X33" s="107">
        <v>604.251</v>
      </c>
      <c r="Y33" s="13">
        <v>17.1</v>
      </c>
      <c r="Z33" s="13">
        <v>2079.759</v>
      </c>
      <c r="AA33" s="13">
        <v>25.2</v>
      </c>
      <c r="AB33" s="107">
        <v>0</v>
      </c>
      <c r="AC33" s="13">
        <v>0</v>
      </c>
      <c r="AD33" s="82">
        <v>25.2</v>
      </c>
    </row>
    <row r="34" spans="1:30" ht="12.75">
      <c r="A34" s="65" t="s">
        <v>32</v>
      </c>
      <c r="B34" s="65">
        <v>254.2</v>
      </c>
      <c r="C34" s="105">
        <v>466.6</v>
      </c>
      <c r="D34" s="65">
        <v>66.5</v>
      </c>
      <c r="E34" s="93">
        <v>787.3</v>
      </c>
      <c r="F34" s="116">
        <v>1329.3</v>
      </c>
      <c r="G34" s="105">
        <v>5036.2</v>
      </c>
      <c r="H34" s="65">
        <v>1</v>
      </c>
      <c r="I34" s="93">
        <v>6366.5</v>
      </c>
      <c r="J34" s="65">
        <v>0</v>
      </c>
      <c r="K34" s="105">
        <v>0</v>
      </c>
      <c r="L34" s="65">
        <v>24.6</v>
      </c>
      <c r="M34" s="93">
        <v>24.6</v>
      </c>
      <c r="N34" s="65">
        <v>0</v>
      </c>
      <c r="O34" s="105">
        <v>0</v>
      </c>
      <c r="P34" s="65">
        <v>0</v>
      </c>
      <c r="Q34" s="93">
        <v>0</v>
      </c>
      <c r="R34" s="65" t="s">
        <v>32</v>
      </c>
      <c r="S34" s="13">
        <v>0</v>
      </c>
      <c r="T34" s="107">
        <v>0</v>
      </c>
      <c r="U34" s="13">
        <v>0</v>
      </c>
      <c r="V34" s="13">
        <v>0</v>
      </c>
      <c r="W34" s="13">
        <v>0</v>
      </c>
      <c r="X34" s="107">
        <v>159.4</v>
      </c>
      <c r="Y34" s="13">
        <v>0</v>
      </c>
      <c r="Z34" s="13">
        <v>159.4</v>
      </c>
      <c r="AA34" s="13">
        <v>0</v>
      </c>
      <c r="AB34" s="107">
        <v>0</v>
      </c>
      <c r="AC34" s="13">
        <v>0</v>
      </c>
      <c r="AD34" s="82">
        <v>0</v>
      </c>
    </row>
    <row r="35" spans="1:30" ht="12.75">
      <c r="A35" s="65" t="s">
        <v>33</v>
      </c>
      <c r="B35" s="65">
        <v>458.253</v>
      </c>
      <c r="C35" s="105">
        <v>47.468999999999994</v>
      </c>
      <c r="D35" s="65">
        <v>0</v>
      </c>
      <c r="E35" s="93">
        <v>505.722</v>
      </c>
      <c r="F35" s="116">
        <v>196.78</v>
      </c>
      <c r="G35" s="105">
        <v>389.95199999999994</v>
      </c>
      <c r="H35" s="65">
        <v>0</v>
      </c>
      <c r="I35" s="93">
        <v>586.732</v>
      </c>
      <c r="J35" s="65">
        <v>0</v>
      </c>
      <c r="K35" s="105">
        <v>0</v>
      </c>
      <c r="L35" s="65">
        <v>0</v>
      </c>
      <c r="M35" s="93">
        <v>0</v>
      </c>
      <c r="N35" s="65">
        <v>0</v>
      </c>
      <c r="O35" s="105">
        <v>0</v>
      </c>
      <c r="P35" s="65">
        <v>0</v>
      </c>
      <c r="Q35" s="93">
        <v>0</v>
      </c>
      <c r="R35" s="65" t="s">
        <v>33</v>
      </c>
      <c r="S35" s="13">
        <v>1252.521</v>
      </c>
      <c r="T35" s="107">
        <v>319.284</v>
      </c>
      <c r="U35" s="13">
        <v>0</v>
      </c>
      <c r="V35" s="13">
        <v>1571.805</v>
      </c>
      <c r="W35" s="13">
        <v>0</v>
      </c>
      <c r="X35" s="107">
        <v>0</v>
      </c>
      <c r="Y35" s="13">
        <v>0</v>
      </c>
      <c r="Z35" s="13">
        <v>0</v>
      </c>
      <c r="AA35" s="13">
        <v>0</v>
      </c>
      <c r="AB35" s="107">
        <v>0</v>
      </c>
      <c r="AC35" s="13">
        <v>0</v>
      </c>
      <c r="AD35" s="82">
        <v>0</v>
      </c>
    </row>
    <row r="36" spans="1:30" ht="12.75">
      <c r="A36" s="65" t="s">
        <v>34</v>
      </c>
      <c r="B36" s="65">
        <v>27955.2</v>
      </c>
      <c r="C36" s="105">
        <v>14333.57</v>
      </c>
      <c r="D36" s="65">
        <v>186.5</v>
      </c>
      <c r="E36" s="93">
        <v>42475.27</v>
      </c>
      <c r="F36" s="116">
        <v>132.1</v>
      </c>
      <c r="G36" s="105">
        <v>640.6</v>
      </c>
      <c r="H36" s="65">
        <v>601.6</v>
      </c>
      <c r="I36" s="93">
        <v>1374.3</v>
      </c>
      <c r="J36" s="65">
        <v>0</v>
      </c>
      <c r="K36" s="105">
        <v>314.6</v>
      </c>
      <c r="L36" s="65">
        <v>0</v>
      </c>
      <c r="M36" s="93">
        <v>314.6</v>
      </c>
      <c r="N36" s="65">
        <v>1103.6</v>
      </c>
      <c r="O36" s="105">
        <v>79.5</v>
      </c>
      <c r="P36" s="65">
        <v>1316.8</v>
      </c>
      <c r="Q36" s="93">
        <v>2499.9</v>
      </c>
      <c r="R36" s="65" t="s">
        <v>34</v>
      </c>
      <c r="S36" s="13">
        <v>3016.8</v>
      </c>
      <c r="T36" s="107">
        <v>1712.42</v>
      </c>
      <c r="U36" s="13">
        <v>733.8</v>
      </c>
      <c r="V36" s="13">
        <v>5463.02</v>
      </c>
      <c r="W36" s="13">
        <v>169.5</v>
      </c>
      <c r="X36" s="107">
        <v>1192.53</v>
      </c>
      <c r="Y36" s="13">
        <v>369.9</v>
      </c>
      <c r="Z36" s="13">
        <v>1731.93</v>
      </c>
      <c r="AA36" s="13">
        <v>93.6</v>
      </c>
      <c r="AB36" s="107">
        <v>39.2</v>
      </c>
      <c r="AC36" s="13">
        <v>103.8</v>
      </c>
      <c r="AD36" s="82">
        <v>236.6</v>
      </c>
    </row>
    <row r="37" spans="1:30" ht="12.75">
      <c r="A37" s="65" t="s">
        <v>35</v>
      </c>
      <c r="B37" s="65">
        <v>44932.22900000001</v>
      </c>
      <c r="C37" s="105">
        <v>80067.476</v>
      </c>
      <c r="D37" s="65">
        <v>42.12</v>
      </c>
      <c r="E37" s="93">
        <v>125041.82500000001</v>
      </c>
      <c r="F37" s="116">
        <v>8738.81</v>
      </c>
      <c r="G37" s="105">
        <v>23150.769000000004</v>
      </c>
      <c r="H37" s="65">
        <v>0</v>
      </c>
      <c r="I37" s="93">
        <v>31889.579000000005</v>
      </c>
      <c r="J37" s="65">
        <v>0</v>
      </c>
      <c r="K37" s="105">
        <v>0</v>
      </c>
      <c r="L37" s="65">
        <v>0</v>
      </c>
      <c r="M37" s="93">
        <v>0</v>
      </c>
      <c r="N37" s="65">
        <v>0</v>
      </c>
      <c r="O37" s="105">
        <v>576.09</v>
      </c>
      <c r="P37" s="65">
        <v>0</v>
      </c>
      <c r="Q37" s="93">
        <v>576.09</v>
      </c>
      <c r="R37" s="65" t="s">
        <v>35</v>
      </c>
      <c r="S37" s="13">
        <v>2951.04</v>
      </c>
      <c r="T37" s="107">
        <v>5617.33</v>
      </c>
      <c r="U37" s="13">
        <v>0</v>
      </c>
      <c r="V37" s="13">
        <v>8568.37</v>
      </c>
      <c r="W37" s="13">
        <v>141.5</v>
      </c>
      <c r="X37" s="107">
        <v>261.74</v>
      </c>
      <c r="Y37" s="13">
        <v>0</v>
      </c>
      <c r="Z37" s="13">
        <v>403.24</v>
      </c>
      <c r="AA37" s="13">
        <v>0</v>
      </c>
      <c r="AB37" s="107">
        <v>0</v>
      </c>
      <c r="AC37" s="13">
        <v>0</v>
      </c>
      <c r="AD37" s="82">
        <v>0</v>
      </c>
    </row>
    <row r="38" spans="1:30" ht="12.75">
      <c r="A38" s="65" t="s">
        <v>36</v>
      </c>
      <c r="B38" s="65">
        <v>51237.35</v>
      </c>
      <c r="C38" s="105">
        <v>44156.811999999976</v>
      </c>
      <c r="D38" s="65">
        <v>0</v>
      </c>
      <c r="E38" s="93">
        <v>95394.16200000003</v>
      </c>
      <c r="F38" s="116">
        <v>39097.22</v>
      </c>
      <c r="G38" s="105">
        <v>35118.144999999975</v>
      </c>
      <c r="H38" s="65">
        <v>0</v>
      </c>
      <c r="I38" s="93">
        <v>74215.36499999999</v>
      </c>
      <c r="J38" s="65">
        <v>0</v>
      </c>
      <c r="K38" s="105">
        <v>14.41</v>
      </c>
      <c r="L38" s="65">
        <v>0</v>
      </c>
      <c r="M38" s="93">
        <v>14.41</v>
      </c>
      <c r="N38" s="65">
        <v>18.7</v>
      </c>
      <c r="O38" s="105">
        <v>1400.72</v>
      </c>
      <c r="P38" s="65">
        <v>30.8</v>
      </c>
      <c r="Q38" s="93">
        <v>1450.22</v>
      </c>
      <c r="R38" s="65" t="s">
        <v>36</v>
      </c>
      <c r="S38" s="13">
        <v>2049.11</v>
      </c>
      <c r="T38" s="107">
        <v>3948.6249999999995</v>
      </c>
      <c r="U38" s="13">
        <v>174.1</v>
      </c>
      <c r="V38" s="13">
        <v>6171.835</v>
      </c>
      <c r="W38" s="13">
        <v>106.09</v>
      </c>
      <c r="X38" s="107">
        <v>67.83</v>
      </c>
      <c r="Y38" s="13">
        <v>0</v>
      </c>
      <c r="Z38" s="13">
        <v>173.92</v>
      </c>
      <c r="AA38" s="13">
        <v>0</v>
      </c>
      <c r="AB38" s="107">
        <v>0</v>
      </c>
      <c r="AC38" s="13">
        <v>0</v>
      </c>
      <c r="AD38" s="82">
        <v>0</v>
      </c>
    </row>
    <row r="39" spans="1:30" ht="12.75">
      <c r="A39" s="65" t="s">
        <v>37</v>
      </c>
      <c r="B39" s="65">
        <v>13566.9</v>
      </c>
      <c r="C39" s="105">
        <v>2243.854</v>
      </c>
      <c r="D39" s="65">
        <v>3866.7259999999997</v>
      </c>
      <c r="E39" s="93">
        <v>19677.48</v>
      </c>
      <c r="F39" s="116">
        <v>16531.7</v>
      </c>
      <c r="G39" s="105">
        <v>3780.4030000000002</v>
      </c>
      <c r="H39" s="65">
        <v>4272.937</v>
      </c>
      <c r="I39" s="93">
        <v>24585.04</v>
      </c>
      <c r="J39" s="65">
        <v>5101.9</v>
      </c>
      <c r="K39" s="105">
        <v>533.28</v>
      </c>
      <c r="L39" s="65">
        <v>567.669</v>
      </c>
      <c r="M39" s="93">
        <v>6202.849000000001</v>
      </c>
      <c r="N39" s="65">
        <v>0</v>
      </c>
      <c r="O39" s="105">
        <v>0</v>
      </c>
      <c r="P39" s="65">
        <v>0</v>
      </c>
      <c r="Q39" s="93">
        <v>0</v>
      </c>
      <c r="R39" s="65" t="s">
        <v>37</v>
      </c>
      <c r="S39" s="13">
        <v>945.4</v>
      </c>
      <c r="T39" s="107">
        <v>38.044</v>
      </c>
      <c r="U39" s="13">
        <v>166.337</v>
      </c>
      <c r="V39" s="13">
        <v>1149.7809999999997</v>
      </c>
      <c r="W39" s="13">
        <v>0</v>
      </c>
      <c r="X39" s="107">
        <v>0</v>
      </c>
      <c r="Y39" s="13">
        <v>0</v>
      </c>
      <c r="Z39" s="13">
        <v>0</v>
      </c>
      <c r="AA39" s="13">
        <v>0</v>
      </c>
      <c r="AB39" s="107">
        <v>0</v>
      </c>
      <c r="AC39" s="13">
        <v>0</v>
      </c>
      <c r="AD39" s="82">
        <v>0</v>
      </c>
    </row>
    <row r="40" spans="1:30" ht="12.75">
      <c r="A40" s="65" t="s">
        <v>38</v>
      </c>
      <c r="B40" s="65">
        <v>13913.7</v>
      </c>
      <c r="C40" s="105">
        <v>4845.274999999998</v>
      </c>
      <c r="D40" s="65">
        <v>0</v>
      </c>
      <c r="E40" s="93">
        <v>18758.97500000001</v>
      </c>
      <c r="F40" s="116">
        <v>5396</v>
      </c>
      <c r="G40" s="105">
        <v>1784.7109999999998</v>
      </c>
      <c r="H40" s="65">
        <v>0</v>
      </c>
      <c r="I40" s="93">
        <v>7180.711</v>
      </c>
      <c r="J40" s="65">
        <v>4738.7</v>
      </c>
      <c r="K40" s="105">
        <v>1574.6090000000004</v>
      </c>
      <c r="L40" s="65">
        <v>0</v>
      </c>
      <c r="M40" s="93">
        <v>6313.308999999999</v>
      </c>
      <c r="N40" s="65">
        <v>0</v>
      </c>
      <c r="O40" s="105">
        <v>0</v>
      </c>
      <c r="P40" s="65">
        <v>0</v>
      </c>
      <c r="Q40" s="93">
        <v>0</v>
      </c>
      <c r="R40" s="65" t="s">
        <v>38</v>
      </c>
      <c r="S40" s="13">
        <v>93.3</v>
      </c>
      <c r="T40" s="107">
        <v>0</v>
      </c>
      <c r="U40" s="13">
        <v>7.5</v>
      </c>
      <c r="V40" s="13">
        <v>100.8</v>
      </c>
      <c r="W40" s="13">
        <v>0</v>
      </c>
      <c r="X40" s="107">
        <v>0</v>
      </c>
      <c r="Y40" s="13">
        <v>29.2</v>
      </c>
      <c r="Z40" s="13">
        <v>29.2</v>
      </c>
      <c r="AA40" s="13">
        <v>0</v>
      </c>
      <c r="AB40" s="107">
        <v>0</v>
      </c>
      <c r="AC40" s="13">
        <v>0</v>
      </c>
      <c r="AD40" s="82">
        <v>0</v>
      </c>
    </row>
    <row r="41" spans="1:30" ht="12.75">
      <c r="A41" s="65" t="s">
        <v>39</v>
      </c>
      <c r="B41" s="65">
        <v>876.3</v>
      </c>
      <c r="C41" s="105">
        <v>847.5</v>
      </c>
      <c r="D41" s="65">
        <v>0</v>
      </c>
      <c r="E41" s="93">
        <v>1723.8</v>
      </c>
      <c r="F41" s="116">
        <v>3934.9</v>
      </c>
      <c r="G41" s="105">
        <v>2969.1</v>
      </c>
      <c r="H41" s="65">
        <v>0</v>
      </c>
      <c r="I41" s="93">
        <v>6904</v>
      </c>
      <c r="J41" s="65">
        <v>1098.3</v>
      </c>
      <c r="K41" s="105">
        <v>1132.2</v>
      </c>
      <c r="L41" s="65">
        <v>0</v>
      </c>
      <c r="M41" s="93">
        <v>2230.5</v>
      </c>
      <c r="N41" s="65">
        <v>0</v>
      </c>
      <c r="O41" s="105">
        <v>0</v>
      </c>
      <c r="P41" s="65">
        <v>0</v>
      </c>
      <c r="Q41" s="93">
        <v>0</v>
      </c>
      <c r="R41" s="65" t="s">
        <v>39</v>
      </c>
      <c r="S41" s="13">
        <v>159.7</v>
      </c>
      <c r="T41" s="107">
        <v>47.2</v>
      </c>
      <c r="U41" s="13">
        <v>0</v>
      </c>
      <c r="V41" s="13">
        <v>206.9</v>
      </c>
      <c r="W41" s="13">
        <v>13.4</v>
      </c>
      <c r="X41" s="107">
        <v>24.2</v>
      </c>
      <c r="Y41" s="13">
        <v>0</v>
      </c>
      <c r="Z41" s="13">
        <v>37.6</v>
      </c>
      <c r="AA41" s="13">
        <v>0</v>
      </c>
      <c r="AB41" s="107">
        <v>0</v>
      </c>
      <c r="AC41" s="13">
        <v>0</v>
      </c>
      <c r="AD41" s="82">
        <v>0</v>
      </c>
    </row>
    <row r="42" spans="1:30" ht="12.75">
      <c r="A42" s="65" t="s">
        <v>40</v>
      </c>
      <c r="B42" s="65">
        <v>70543.883</v>
      </c>
      <c r="C42" s="105">
        <v>46652.933999999994</v>
      </c>
      <c r="D42" s="65">
        <v>1024.92</v>
      </c>
      <c r="E42" s="93">
        <v>118221.73700000002</v>
      </c>
      <c r="F42" s="116">
        <v>13671.03</v>
      </c>
      <c r="G42" s="105">
        <v>9365.886</v>
      </c>
      <c r="H42" s="65">
        <v>1048.56</v>
      </c>
      <c r="I42" s="93">
        <v>24085.476</v>
      </c>
      <c r="J42" s="65">
        <v>0</v>
      </c>
      <c r="K42" s="105">
        <v>0</v>
      </c>
      <c r="L42" s="65">
        <v>121.36</v>
      </c>
      <c r="M42" s="93">
        <v>121.36</v>
      </c>
      <c r="N42" s="65">
        <v>2.9</v>
      </c>
      <c r="O42" s="105">
        <v>20.4</v>
      </c>
      <c r="P42" s="65">
        <v>0</v>
      </c>
      <c r="Q42" s="93">
        <v>23.3</v>
      </c>
      <c r="R42" s="65" t="s">
        <v>40</v>
      </c>
      <c r="S42" s="13">
        <v>6576.53</v>
      </c>
      <c r="T42" s="107">
        <v>2781.2680000000005</v>
      </c>
      <c r="U42" s="13">
        <v>1390.03</v>
      </c>
      <c r="V42" s="13">
        <v>10747.828000000001</v>
      </c>
      <c r="W42" s="13">
        <v>0</v>
      </c>
      <c r="X42" s="107">
        <v>68.5</v>
      </c>
      <c r="Y42" s="13">
        <v>1789.38</v>
      </c>
      <c r="Z42" s="13">
        <v>1857.88</v>
      </c>
      <c r="AA42" s="13">
        <v>0</v>
      </c>
      <c r="AB42" s="107">
        <v>0</v>
      </c>
      <c r="AC42" s="13">
        <v>0</v>
      </c>
      <c r="AD42" s="82">
        <v>0</v>
      </c>
    </row>
    <row r="43" spans="1:30" ht="12.75">
      <c r="A43" s="65" t="s">
        <v>41</v>
      </c>
      <c r="B43">
        <v>0</v>
      </c>
      <c r="C43" s="106">
        <v>451.5</v>
      </c>
      <c r="D43">
        <v>24.608000000000004</v>
      </c>
      <c r="E43" s="94">
        <v>476.10800000000006</v>
      </c>
      <c r="F43" s="117">
        <v>0</v>
      </c>
      <c r="G43" s="106">
        <v>1213.1</v>
      </c>
      <c r="H43">
        <v>208.292</v>
      </c>
      <c r="I43" s="94">
        <v>1421.392</v>
      </c>
      <c r="J43">
        <v>0</v>
      </c>
      <c r="K43" s="106">
        <v>0</v>
      </c>
      <c r="L43">
        <v>0</v>
      </c>
      <c r="M43" s="94">
        <v>0</v>
      </c>
      <c r="N43">
        <v>0</v>
      </c>
      <c r="O43" s="106">
        <v>0</v>
      </c>
      <c r="P43">
        <v>0</v>
      </c>
      <c r="Q43" s="94">
        <v>0</v>
      </c>
      <c r="R43" s="65" t="s">
        <v>41</v>
      </c>
      <c r="S43" s="13">
        <v>0</v>
      </c>
      <c r="T43" s="107">
        <v>69.6</v>
      </c>
      <c r="U43" s="13">
        <v>0</v>
      </c>
      <c r="V43" s="13">
        <v>69.6</v>
      </c>
      <c r="W43" s="13">
        <v>0</v>
      </c>
      <c r="X43" s="107">
        <v>0</v>
      </c>
      <c r="Y43" s="13">
        <v>0</v>
      </c>
      <c r="Z43" s="13">
        <v>0</v>
      </c>
      <c r="AA43" s="13">
        <v>0</v>
      </c>
      <c r="AB43" s="107">
        <v>0</v>
      </c>
      <c r="AC43" s="13">
        <v>0</v>
      </c>
      <c r="AD43" s="82">
        <v>0</v>
      </c>
    </row>
    <row r="44" spans="1:30" ht="12.75">
      <c r="A44" s="65" t="s">
        <v>42</v>
      </c>
      <c r="B44" s="65">
        <v>0</v>
      </c>
      <c r="C44" s="105">
        <v>572.45</v>
      </c>
      <c r="D44" s="65">
        <v>27.3</v>
      </c>
      <c r="E44" s="93">
        <v>599.75</v>
      </c>
      <c r="F44" s="116">
        <v>0</v>
      </c>
      <c r="G44" s="105">
        <v>679.7</v>
      </c>
      <c r="H44" s="65">
        <v>230</v>
      </c>
      <c r="I44" s="93">
        <v>909.7</v>
      </c>
      <c r="J44" s="65">
        <v>0</v>
      </c>
      <c r="K44" s="105">
        <v>0</v>
      </c>
      <c r="L44" s="65">
        <v>83.4</v>
      </c>
      <c r="M44" s="93">
        <v>83.4</v>
      </c>
      <c r="N44" s="65">
        <v>0</v>
      </c>
      <c r="O44" s="105">
        <v>0</v>
      </c>
      <c r="P44" s="65">
        <v>0</v>
      </c>
      <c r="Q44" s="93">
        <v>0</v>
      </c>
      <c r="R44" s="65" t="s">
        <v>42</v>
      </c>
      <c r="S44" s="13">
        <v>0</v>
      </c>
      <c r="T44" s="107">
        <v>10.5</v>
      </c>
      <c r="U44" s="13">
        <v>0</v>
      </c>
      <c r="V44" s="13">
        <v>10.5</v>
      </c>
      <c r="W44" s="13">
        <v>0</v>
      </c>
      <c r="X44" s="107">
        <v>0</v>
      </c>
      <c r="Y44" s="13">
        <v>0</v>
      </c>
      <c r="Z44" s="13">
        <v>0</v>
      </c>
      <c r="AA44" s="13">
        <v>0</v>
      </c>
      <c r="AB44" s="107">
        <v>0</v>
      </c>
      <c r="AC44" s="13">
        <v>0</v>
      </c>
      <c r="AD44" s="82">
        <v>0</v>
      </c>
    </row>
    <row r="45" spans="1:30" ht="12.75">
      <c r="A45" s="65" t="s">
        <v>43</v>
      </c>
      <c r="B45" s="65">
        <v>11924.1</v>
      </c>
      <c r="C45" s="105">
        <v>6934</v>
      </c>
      <c r="D45" s="65">
        <v>74.7</v>
      </c>
      <c r="E45" s="93">
        <v>18932.8</v>
      </c>
      <c r="F45" s="116">
        <v>2311</v>
      </c>
      <c r="G45" s="105">
        <v>1510.4</v>
      </c>
      <c r="H45" s="65">
        <v>160.6</v>
      </c>
      <c r="I45" s="93">
        <v>3982</v>
      </c>
      <c r="J45" s="65">
        <v>0</v>
      </c>
      <c r="K45" s="105">
        <v>65</v>
      </c>
      <c r="L45" s="65">
        <v>20</v>
      </c>
      <c r="M45" s="93">
        <v>85</v>
      </c>
      <c r="N45" s="65">
        <v>308</v>
      </c>
      <c r="O45" s="105">
        <v>0</v>
      </c>
      <c r="P45" s="65">
        <v>21.1</v>
      </c>
      <c r="Q45" s="93">
        <v>329.1</v>
      </c>
      <c r="R45" s="65" t="s">
        <v>43</v>
      </c>
      <c r="S45" s="13">
        <v>1227.2</v>
      </c>
      <c r="T45" s="107">
        <v>505.1</v>
      </c>
      <c r="U45" s="13">
        <v>63.4</v>
      </c>
      <c r="V45" s="13">
        <v>1795.7</v>
      </c>
      <c r="W45" s="13">
        <v>157.6</v>
      </c>
      <c r="X45" s="107">
        <v>80.8</v>
      </c>
      <c r="Y45" s="13">
        <v>27.9</v>
      </c>
      <c r="Z45" s="13">
        <v>266.3</v>
      </c>
      <c r="AA45" s="13">
        <v>508.4</v>
      </c>
      <c r="AB45" s="107">
        <v>0</v>
      </c>
      <c r="AC45" s="13">
        <v>0</v>
      </c>
      <c r="AD45" s="82">
        <v>508.4</v>
      </c>
    </row>
    <row r="46" spans="1:30" ht="12" customHeight="1">
      <c r="A46" s="65" t="s">
        <v>44</v>
      </c>
      <c r="B46" s="65">
        <v>65936.349</v>
      </c>
      <c r="C46" s="105">
        <v>42990.31099999999</v>
      </c>
      <c r="D46" s="65">
        <v>0</v>
      </c>
      <c r="E46" s="93">
        <v>108926.66</v>
      </c>
      <c r="F46" s="116">
        <v>11103.354000000001</v>
      </c>
      <c r="G46" s="105">
        <v>7963.421000000001</v>
      </c>
      <c r="H46" s="65">
        <v>0</v>
      </c>
      <c r="I46" s="93">
        <v>19066.775000000005</v>
      </c>
      <c r="J46" s="65">
        <v>0</v>
      </c>
      <c r="K46" s="105">
        <v>247.448</v>
      </c>
      <c r="L46" s="65">
        <v>0</v>
      </c>
      <c r="M46" s="93">
        <v>247.448</v>
      </c>
      <c r="N46" s="65">
        <v>494.6770000000001</v>
      </c>
      <c r="O46" s="105">
        <v>81.17</v>
      </c>
      <c r="P46" s="65">
        <v>32.55</v>
      </c>
      <c r="Q46" s="93">
        <v>608.397</v>
      </c>
      <c r="R46" s="65" t="s">
        <v>44</v>
      </c>
      <c r="S46" s="13">
        <v>7511.406999999998</v>
      </c>
      <c r="T46" s="107">
        <v>4111.41</v>
      </c>
      <c r="U46" s="13">
        <v>0</v>
      </c>
      <c r="V46" s="13">
        <v>11622.816999999995</v>
      </c>
      <c r="W46" s="13">
        <v>94.851</v>
      </c>
      <c r="X46" s="107">
        <v>450.241</v>
      </c>
      <c r="Y46" s="13">
        <v>0</v>
      </c>
      <c r="Z46" s="13">
        <v>545.092</v>
      </c>
      <c r="AA46" s="13">
        <v>0</v>
      </c>
      <c r="AB46" s="107">
        <v>21.04</v>
      </c>
      <c r="AC46" s="13">
        <v>0</v>
      </c>
      <c r="AD46" s="82">
        <v>21.04</v>
      </c>
    </row>
    <row r="47" spans="1:30" ht="12.75">
      <c r="A47" s="65" t="s">
        <v>45</v>
      </c>
      <c r="B47" s="65">
        <v>1529.8</v>
      </c>
      <c r="C47" s="105">
        <v>640.6</v>
      </c>
      <c r="D47" s="65">
        <v>0</v>
      </c>
      <c r="E47" s="93">
        <v>2170.4</v>
      </c>
      <c r="F47" s="116">
        <v>4701.5</v>
      </c>
      <c r="G47" s="105">
        <v>882.5</v>
      </c>
      <c r="H47" s="65">
        <v>0</v>
      </c>
      <c r="I47" s="93">
        <v>5584</v>
      </c>
      <c r="J47" s="65">
        <v>117.1</v>
      </c>
      <c r="K47" s="105">
        <v>32.6</v>
      </c>
      <c r="L47" s="65">
        <v>0</v>
      </c>
      <c r="M47" s="93">
        <v>149.7</v>
      </c>
      <c r="N47" s="65">
        <v>52.8</v>
      </c>
      <c r="O47" s="105">
        <v>0</v>
      </c>
      <c r="P47" s="65">
        <v>0</v>
      </c>
      <c r="Q47" s="93">
        <v>52.8</v>
      </c>
      <c r="R47" s="65" t="s">
        <v>45</v>
      </c>
      <c r="S47" s="13">
        <v>23</v>
      </c>
      <c r="T47" s="107">
        <v>0</v>
      </c>
      <c r="U47" s="13">
        <v>0</v>
      </c>
      <c r="V47" s="13">
        <v>23</v>
      </c>
      <c r="W47" s="13">
        <v>11.4</v>
      </c>
      <c r="X47" s="107">
        <v>0</v>
      </c>
      <c r="Y47" s="13">
        <v>0</v>
      </c>
      <c r="Z47" s="13">
        <v>11.4</v>
      </c>
      <c r="AA47" s="13">
        <v>0</v>
      </c>
      <c r="AB47" s="107">
        <v>0</v>
      </c>
      <c r="AC47" s="13">
        <v>0</v>
      </c>
      <c r="AD47" s="82">
        <v>0</v>
      </c>
    </row>
    <row r="48" spans="1:30" ht="12.75">
      <c r="A48" s="65" t="s">
        <v>46</v>
      </c>
      <c r="B48" s="65">
        <v>7953.6</v>
      </c>
      <c r="C48" s="105">
        <v>11199.6</v>
      </c>
      <c r="D48" s="65">
        <v>1764.46</v>
      </c>
      <c r="E48" s="93">
        <v>20917.66</v>
      </c>
      <c r="F48" s="116">
        <v>30074</v>
      </c>
      <c r="G48" s="105">
        <v>59674.2</v>
      </c>
      <c r="H48" s="65">
        <v>568.67</v>
      </c>
      <c r="I48" s="93">
        <v>90316.87</v>
      </c>
      <c r="J48" s="65">
        <v>4664.6</v>
      </c>
      <c r="K48" s="105">
        <v>7259.1</v>
      </c>
      <c r="L48" s="65">
        <v>57.66</v>
      </c>
      <c r="M48" s="93">
        <v>11981.36</v>
      </c>
      <c r="N48" s="65">
        <v>0</v>
      </c>
      <c r="O48" s="105">
        <v>6.4</v>
      </c>
      <c r="P48" s="65">
        <v>0</v>
      </c>
      <c r="Q48" s="93">
        <v>6.4</v>
      </c>
      <c r="R48" s="65" t="s">
        <v>46</v>
      </c>
      <c r="S48" s="13">
        <v>316.5</v>
      </c>
      <c r="T48" s="107">
        <v>70.5</v>
      </c>
      <c r="U48" s="13">
        <v>0</v>
      </c>
      <c r="V48" s="13">
        <v>387</v>
      </c>
      <c r="W48" s="13">
        <v>565.8</v>
      </c>
      <c r="X48" s="107">
        <v>218.1</v>
      </c>
      <c r="Y48" s="13">
        <v>0</v>
      </c>
      <c r="Z48" s="13">
        <v>783.9</v>
      </c>
      <c r="AA48" s="13">
        <v>0</v>
      </c>
      <c r="AB48" s="107">
        <v>0</v>
      </c>
      <c r="AC48" s="13">
        <v>0</v>
      </c>
      <c r="AD48" s="82">
        <v>0</v>
      </c>
    </row>
    <row r="49" spans="1:30" ht="12.75">
      <c r="A49" s="65" t="s">
        <v>47</v>
      </c>
      <c r="B49" s="65">
        <v>0</v>
      </c>
      <c r="C49" s="105">
        <v>0</v>
      </c>
      <c r="D49" s="65">
        <v>0</v>
      </c>
      <c r="E49" s="93">
        <v>0</v>
      </c>
      <c r="F49" s="116">
        <v>0</v>
      </c>
      <c r="G49" s="105">
        <v>0</v>
      </c>
      <c r="H49" s="65">
        <v>0</v>
      </c>
      <c r="I49" s="93">
        <v>0</v>
      </c>
      <c r="J49" s="65">
        <v>0</v>
      </c>
      <c r="K49" s="105">
        <v>0</v>
      </c>
      <c r="L49" s="65">
        <v>0</v>
      </c>
      <c r="M49" s="93">
        <v>0</v>
      </c>
      <c r="N49" s="65">
        <v>0</v>
      </c>
      <c r="O49" s="105">
        <v>0</v>
      </c>
      <c r="P49" s="65">
        <v>0</v>
      </c>
      <c r="Q49" s="93">
        <v>0</v>
      </c>
      <c r="R49" s="65" t="s">
        <v>47</v>
      </c>
      <c r="S49" s="13">
        <v>0</v>
      </c>
      <c r="T49" s="107">
        <v>0</v>
      </c>
      <c r="U49" s="13">
        <v>0</v>
      </c>
      <c r="V49" s="13">
        <v>0</v>
      </c>
      <c r="W49" s="13">
        <v>0</v>
      </c>
      <c r="X49" s="107">
        <v>0</v>
      </c>
      <c r="Y49" s="13">
        <v>0</v>
      </c>
      <c r="Z49" s="13">
        <v>0</v>
      </c>
      <c r="AA49" s="13">
        <v>0</v>
      </c>
      <c r="AB49" s="107">
        <v>0</v>
      </c>
      <c r="AC49" s="13">
        <v>0</v>
      </c>
      <c r="AD49" s="82">
        <v>0</v>
      </c>
    </row>
    <row r="50" spans="1:30" ht="12.75">
      <c r="A50" s="65" t="s">
        <v>48</v>
      </c>
      <c r="B50" s="65">
        <v>18654.7</v>
      </c>
      <c r="C50" s="105">
        <v>20008.6</v>
      </c>
      <c r="D50" s="65">
        <v>1003.8</v>
      </c>
      <c r="E50" s="93">
        <v>39667.1</v>
      </c>
      <c r="F50" s="116">
        <v>19411</v>
      </c>
      <c r="G50" s="105">
        <v>12184.3</v>
      </c>
      <c r="H50" s="65">
        <v>178.4</v>
      </c>
      <c r="I50" s="93">
        <v>31773.7</v>
      </c>
      <c r="J50" s="65">
        <v>0</v>
      </c>
      <c r="K50" s="105">
        <v>0</v>
      </c>
      <c r="L50" s="65">
        <v>0</v>
      </c>
      <c r="M50" s="93">
        <v>0</v>
      </c>
      <c r="N50" s="65">
        <v>1018.7</v>
      </c>
      <c r="O50" s="105">
        <v>94</v>
      </c>
      <c r="P50" s="65">
        <v>0</v>
      </c>
      <c r="Q50" s="93">
        <v>1112.7</v>
      </c>
      <c r="R50" s="65" t="s">
        <v>48</v>
      </c>
      <c r="S50" s="13">
        <v>2747.1</v>
      </c>
      <c r="T50" s="107">
        <v>1179.8</v>
      </c>
      <c r="U50" s="13">
        <v>92.4</v>
      </c>
      <c r="V50" s="13">
        <v>4019.3</v>
      </c>
      <c r="W50" s="13">
        <v>377.1</v>
      </c>
      <c r="X50" s="107">
        <v>449.7</v>
      </c>
      <c r="Y50" s="13">
        <v>11.2</v>
      </c>
      <c r="Z50" s="13">
        <v>838</v>
      </c>
      <c r="AA50" s="13">
        <v>154.5</v>
      </c>
      <c r="AB50" s="107">
        <v>0</v>
      </c>
      <c r="AC50" s="13">
        <v>0</v>
      </c>
      <c r="AD50" s="82">
        <v>154.5</v>
      </c>
    </row>
    <row r="51" spans="1:30" ht="12.75">
      <c r="A51" s="65" t="s">
        <v>49</v>
      </c>
      <c r="B51" s="65">
        <v>3019.9</v>
      </c>
      <c r="C51" s="105">
        <v>2564.24</v>
      </c>
      <c r="D51" s="65">
        <v>400.003</v>
      </c>
      <c r="E51" s="93">
        <v>5984.143000000001</v>
      </c>
      <c r="F51" s="116">
        <v>0</v>
      </c>
      <c r="G51" s="105">
        <v>0</v>
      </c>
      <c r="H51" s="65">
        <v>0</v>
      </c>
      <c r="I51" s="93">
        <v>0</v>
      </c>
      <c r="J51" s="65">
        <v>0</v>
      </c>
      <c r="K51" s="105">
        <v>0</v>
      </c>
      <c r="L51" s="65">
        <v>0</v>
      </c>
      <c r="M51" s="93">
        <v>0</v>
      </c>
      <c r="N51" s="65">
        <v>0</v>
      </c>
      <c r="O51" s="105">
        <v>0</v>
      </c>
      <c r="P51" s="65">
        <v>0</v>
      </c>
      <c r="Q51" s="93">
        <v>0</v>
      </c>
      <c r="R51" s="65" t="s">
        <v>49</v>
      </c>
      <c r="S51" s="13">
        <v>152.3</v>
      </c>
      <c r="T51" s="107">
        <v>179.5</v>
      </c>
      <c r="U51" s="13">
        <v>0</v>
      </c>
      <c r="V51" s="13">
        <v>331.8</v>
      </c>
      <c r="W51" s="13">
        <v>19.3</v>
      </c>
      <c r="X51" s="107">
        <v>54.8</v>
      </c>
      <c r="Y51" s="13">
        <v>0</v>
      </c>
      <c r="Z51" s="13">
        <v>74.1</v>
      </c>
      <c r="AA51" s="13">
        <v>0</v>
      </c>
      <c r="AB51" s="107">
        <v>0</v>
      </c>
      <c r="AC51" s="13">
        <v>0</v>
      </c>
      <c r="AD51" s="82">
        <v>0</v>
      </c>
    </row>
    <row r="52" spans="1:30" ht="12.75">
      <c r="A52" s="65" t="s">
        <v>50</v>
      </c>
      <c r="B52" s="65">
        <v>244190.85</v>
      </c>
      <c r="C52" s="105">
        <v>38544.44</v>
      </c>
      <c r="D52" s="65">
        <v>0</v>
      </c>
      <c r="E52" s="93">
        <v>282735.29</v>
      </c>
      <c r="F52" s="116">
        <v>11335.063</v>
      </c>
      <c r="G52" s="105">
        <v>1200.0679999999998</v>
      </c>
      <c r="H52" s="65">
        <v>0</v>
      </c>
      <c r="I52" s="93">
        <v>12535.131</v>
      </c>
      <c r="J52" s="65">
        <v>35.21</v>
      </c>
      <c r="K52" s="105">
        <v>0</v>
      </c>
      <c r="L52" s="65">
        <v>0</v>
      </c>
      <c r="M52" s="93">
        <v>35.21</v>
      </c>
      <c r="N52" s="65">
        <v>122.5</v>
      </c>
      <c r="O52" s="105">
        <v>0</v>
      </c>
      <c r="P52" s="65">
        <v>2</v>
      </c>
      <c r="Q52" s="93">
        <v>124.5</v>
      </c>
      <c r="R52" s="65" t="s">
        <v>50</v>
      </c>
      <c r="S52" s="13">
        <v>29969.014000000006</v>
      </c>
      <c r="T52" s="107">
        <v>3031.1629999999996</v>
      </c>
      <c r="U52" s="13">
        <v>419.6</v>
      </c>
      <c r="V52" s="13">
        <v>33419.777</v>
      </c>
      <c r="W52" s="13">
        <v>12665.998000000003</v>
      </c>
      <c r="X52" s="107">
        <v>736.3</v>
      </c>
      <c r="Y52" s="13">
        <v>380.1</v>
      </c>
      <c r="Z52" s="13">
        <v>13782.398000000003</v>
      </c>
      <c r="AA52" s="13">
        <v>0</v>
      </c>
      <c r="AB52" s="107">
        <v>0</v>
      </c>
      <c r="AC52" s="13">
        <v>0</v>
      </c>
      <c r="AD52" s="82">
        <v>0</v>
      </c>
    </row>
    <row r="53" spans="1:30" ht="12.75">
      <c r="A53" s="65" t="s">
        <v>51</v>
      </c>
      <c r="B53" s="65">
        <v>46721.44</v>
      </c>
      <c r="C53" s="105">
        <v>42471.958999999995</v>
      </c>
      <c r="D53" s="65">
        <v>0</v>
      </c>
      <c r="E53" s="93">
        <v>89193.39900000002</v>
      </c>
      <c r="F53" s="116">
        <v>2638.97</v>
      </c>
      <c r="G53" s="105">
        <v>1419.609</v>
      </c>
      <c r="H53" s="65">
        <v>0</v>
      </c>
      <c r="I53" s="93">
        <v>4058.5789999999997</v>
      </c>
      <c r="J53" s="65">
        <v>0</v>
      </c>
      <c r="K53" s="105">
        <v>0</v>
      </c>
      <c r="L53" s="65">
        <v>0</v>
      </c>
      <c r="M53" s="93">
        <v>0</v>
      </c>
      <c r="N53" s="65">
        <v>0</v>
      </c>
      <c r="O53" s="105">
        <v>0</v>
      </c>
      <c r="P53" s="65">
        <v>0</v>
      </c>
      <c r="Q53" s="93">
        <v>0</v>
      </c>
      <c r="R53" s="65" t="s">
        <v>51</v>
      </c>
      <c r="S53" s="13">
        <v>1237.13</v>
      </c>
      <c r="T53" s="107">
        <v>1728.78</v>
      </c>
      <c r="U53" s="13">
        <v>0</v>
      </c>
      <c r="V53" s="13">
        <v>2965.91</v>
      </c>
      <c r="W53" s="13">
        <v>365.72</v>
      </c>
      <c r="X53" s="107">
        <v>398.127</v>
      </c>
      <c r="Y53" s="13">
        <v>0</v>
      </c>
      <c r="Z53" s="13">
        <v>763.8470000000001</v>
      </c>
      <c r="AA53" s="13">
        <v>0</v>
      </c>
      <c r="AB53" s="107">
        <v>0</v>
      </c>
      <c r="AC53" s="13">
        <v>0</v>
      </c>
      <c r="AD53" s="82">
        <v>0</v>
      </c>
    </row>
    <row r="54" spans="1:30" ht="12.75">
      <c r="A54" s="65" t="s">
        <v>52</v>
      </c>
      <c r="B54" s="65">
        <v>13278.5</v>
      </c>
      <c r="C54" s="105">
        <v>17430.46</v>
      </c>
      <c r="D54" s="65">
        <v>396.7</v>
      </c>
      <c r="E54" s="93">
        <v>31105.66</v>
      </c>
      <c r="F54" s="116">
        <v>1154.8</v>
      </c>
      <c r="G54" s="105">
        <v>1630.4</v>
      </c>
      <c r="H54" s="65">
        <v>0</v>
      </c>
      <c r="I54" s="93">
        <v>2785.2</v>
      </c>
      <c r="J54" s="65">
        <v>0</v>
      </c>
      <c r="K54" s="105">
        <v>0</v>
      </c>
      <c r="L54" s="65">
        <v>0</v>
      </c>
      <c r="M54" s="93">
        <v>0</v>
      </c>
      <c r="N54" s="65">
        <v>270.6</v>
      </c>
      <c r="O54" s="105">
        <v>84.7</v>
      </c>
      <c r="P54" s="65">
        <v>0</v>
      </c>
      <c r="Q54" s="93">
        <v>355.3</v>
      </c>
      <c r="R54" s="65" t="s">
        <v>52</v>
      </c>
      <c r="S54" s="13">
        <v>1901.3</v>
      </c>
      <c r="T54" s="107">
        <v>1850.9</v>
      </c>
      <c r="U54" s="13">
        <v>70.3</v>
      </c>
      <c r="V54" s="13">
        <v>3822.5</v>
      </c>
      <c r="W54" s="13">
        <v>98.3</v>
      </c>
      <c r="X54" s="107">
        <v>362.5</v>
      </c>
      <c r="Y54" s="13">
        <v>109.5</v>
      </c>
      <c r="Z54" s="13">
        <v>570.3</v>
      </c>
      <c r="AA54" s="13">
        <v>46.8</v>
      </c>
      <c r="AB54" s="107">
        <v>0</v>
      </c>
      <c r="AC54" s="13">
        <v>0</v>
      </c>
      <c r="AD54" s="82">
        <v>46.8</v>
      </c>
    </row>
    <row r="55" spans="1:30" ht="12.75">
      <c r="A55" s="65" t="s">
        <v>53</v>
      </c>
      <c r="B55" s="65">
        <v>79241.25</v>
      </c>
      <c r="C55" s="105">
        <v>25776.464000000007</v>
      </c>
      <c r="D55" s="65">
        <v>313.03</v>
      </c>
      <c r="E55" s="93">
        <v>105330.74399999999</v>
      </c>
      <c r="F55" s="116">
        <v>2434.9</v>
      </c>
      <c r="G55" s="105">
        <v>414.986</v>
      </c>
      <c r="H55" s="65">
        <v>59</v>
      </c>
      <c r="I55" s="93">
        <v>2908.8860000000004</v>
      </c>
      <c r="J55" s="65">
        <v>70.86</v>
      </c>
      <c r="K55" s="105">
        <v>0</v>
      </c>
      <c r="L55" s="65">
        <v>0</v>
      </c>
      <c r="M55" s="93">
        <v>70.86</v>
      </c>
      <c r="N55" s="65">
        <v>0</v>
      </c>
      <c r="O55" s="105">
        <v>116.8</v>
      </c>
      <c r="P55" s="65">
        <v>0</v>
      </c>
      <c r="Q55" s="93">
        <v>116.8</v>
      </c>
      <c r="R55" s="65" t="s">
        <v>53</v>
      </c>
      <c r="S55" s="13">
        <v>2252</v>
      </c>
      <c r="T55" s="107">
        <v>388.86</v>
      </c>
      <c r="U55" s="13">
        <v>97.37</v>
      </c>
      <c r="V55" s="13">
        <v>2738.23</v>
      </c>
      <c r="W55" s="13">
        <v>136.5</v>
      </c>
      <c r="X55" s="107">
        <v>0</v>
      </c>
      <c r="Y55" s="13">
        <v>16.8</v>
      </c>
      <c r="Z55" s="13">
        <v>153.3</v>
      </c>
      <c r="AA55" s="13">
        <v>0</v>
      </c>
      <c r="AB55" s="107">
        <v>0</v>
      </c>
      <c r="AC55" s="13">
        <v>4.6</v>
      </c>
      <c r="AD55" s="82">
        <v>4.6</v>
      </c>
    </row>
    <row r="56" spans="1:30" ht="12.75">
      <c r="A56" s="65" t="s">
        <v>54</v>
      </c>
      <c r="B56" s="65">
        <v>95558.961</v>
      </c>
      <c r="C56" s="105">
        <v>25767.48</v>
      </c>
      <c r="D56" s="65">
        <v>0</v>
      </c>
      <c r="E56" s="93">
        <v>121326.44099999996</v>
      </c>
      <c r="F56" s="116">
        <v>1880.1</v>
      </c>
      <c r="G56" s="105">
        <v>516</v>
      </c>
      <c r="H56" s="65">
        <v>0</v>
      </c>
      <c r="I56" s="93">
        <v>2396.1</v>
      </c>
      <c r="J56" s="65">
        <v>0</v>
      </c>
      <c r="K56" s="105">
        <v>0</v>
      </c>
      <c r="L56" s="65">
        <v>0</v>
      </c>
      <c r="M56" s="93">
        <v>0</v>
      </c>
      <c r="N56" s="65">
        <v>37.1</v>
      </c>
      <c r="O56" s="105">
        <v>0</v>
      </c>
      <c r="P56" s="65">
        <v>0</v>
      </c>
      <c r="Q56" s="93">
        <v>37.1</v>
      </c>
      <c r="R56" s="65" t="s">
        <v>54</v>
      </c>
      <c r="S56" s="13">
        <v>1313.55</v>
      </c>
      <c r="T56" s="107">
        <v>537.7</v>
      </c>
      <c r="U56" s="13">
        <v>50.2</v>
      </c>
      <c r="V56" s="13">
        <v>1901.45</v>
      </c>
      <c r="W56" s="13">
        <v>507.63</v>
      </c>
      <c r="X56" s="107">
        <v>117</v>
      </c>
      <c r="Y56" s="13">
        <v>0</v>
      </c>
      <c r="Z56" s="13">
        <v>624.63</v>
      </c>
      <c r="AA56" s="13">
        <v>0</v>
      </c>
      <c r="AB56" s="107">
        <v>0</v>
      </c>
      <c r="AC56" s="13">
        <v>0</v>
      </c>
      <c r="AD56" s="82">
        <v>0</v>
      </c>
    </row>
    <row r="57" spans="1:30" ht="12.75">
      <c r="A57" s="65" t="s">
        <v>55</v>
      </c>
      <c r="B57" s="65">
        <v>18868.3</v>
      </c>
      <c r="C57" s="105">
        <v>7850.213000000001</v>
      </c>
      <c r="D57" s="65">
        <v>2332</v>
      </c>
      <c r="E57" s="93">
        <v>29050.51299999999</v>
      </c>
      <c r="F57" s="116">
        <v>0</v>
      </c>
      <c r="G57" s="105">
        <v>0</v>
      </c>
      <c r="H57" s="65">
        <v>0</v>
      </c>
      <c r="I57" s="93">
        <v>0</v>
      </c>
      <c r="J57" s="65">
        <v>0</v>
      </c>
      <c r="K57" s="105">
        <v>0</v>
      </c>
      <c r="L57" s="65">
        <v>0</v>
      </c>
      <c r="M57" s="93">
        <v>0</v>
      </c>
      <c r="N57" s="65">
        <v>44.7</v>
      </c>
      <c r="O57" s="105">
        <v>0</v>
      </c>
      <c r="P57" s="65">
        <v>0</v>
      </c>
      <c r="Q57" s="93">
        <v>44.7</v>
      </c>
      <c r="R57" s="65" t="s">
        <v>55</v>
      </c>
      <c r="S57" s="13">
        <v>2217.8</v>
      </c>
      <c r="T57" s="107">
        <v>500.96</v>
      </c>
      <c r="U57" s="13">
        <v>418.5</v>
      </c>
      <c r="V57" s="13">
        <v>3137.26</v>
      </c>
      <c r="W57" s="13">
        <v>54.1</v>
      </c>
      <c r="X57" s="107">
        <v>88.3</v>
      </c>
      <c r="Y57" s="13">
        <v>129.5</v>
      </c>
      <c r="Z57" s="13">
        <v>271.9</v>
      </c>
      <c r="AA57" s="13">
        <v>52.1</v>
      </c>
      <c r="AB57" s="107">
        <v>0</v>
      </c>
      <c r="AC57" s="13">
        <v>0</v>
      </c>
      <c r="AD57" s="82">
        <v>52.1</v>
      </c>
    </row>
    <row r="58" spans="1:30" ht="12.75">
      <c r="A58" s="65" t="s">
        <v>56</v>
      </c>
      <c r="B58" s="65">
        <v>119938.3</v>
      </c>
      <c r="C58" s="105">
        <v>116910.561</v>
      </c>
      <c r="D58" s="65">
        <v>273</v>
      </c>
      <c r="E58" s="93">
        <v>237121.86100000006</v>
      </c>
      <c r="F58" s="116">
        <v>724.4</v>
      </c>
      <c r="G58" s="105">
        <v>1581.6</v>
      </c>
      <c r="H58" s="65">
        <v>0</v>
      </c>
      <c r="I58" s="93">
        <v>2306</v>
      </c>
      <c r="J58" s="65">
        <v>0</v>
      </c>
      <c r="K58" s="105">
        <v>0</v>
      </c>
      <c r="L58" s="65">
        <v>0</v>
      </c>
      <c r="M58" s="93">
        <v>0</v>
      </c>
      <c r="N58" s="65">
        <v>40.4</v>
      </c>
      <c r="O58" s="105">
        <v>0</v>
      </c>
      <c r="P58" s="65">
        <v>0</v>
      </c>
      <c r="Q58" s="93">
        <v>40.4</v>
      </c>
      <c r="R58" s="65" t="s">
        <v>56</v>
      </c>
      <c r="S58" s="13">
        <v>1051.2</v>
      </c>
      <c r="T58" s="107">
        <v>680.7</v>
      </c>
      <c r="U58" s="13">
        <v>2.6</v>
      </c>
      <c r="V58" s="13">
        <v>1734.5</v>
      </c>
      <c r="W58" s="13">
        <v>152.3</v>
      </c>
      <c r="X58" s="107">
        <v>41.9</v>
      </c>
      <c r="Y58" s="13">
        <v>0</v>
      </c>
      <c r="Z58" s="13">
        <v>194.2</v>
      </c>
      <c r="AA58" s="13">
        <v>0</v>
      </c>
      <c r="AB58" s="107">
        <v>0</v>
      </c>
      <c r="AC58" s="13">
        <v>0</v>
      </c>
      <c r="AD58" s="82">
        <v>0</v>
      </c>
    </row>
    <row r="59" spans="1:30" ht="12.75">
      <c r="A59" s="65" t="s">
        <v>57</v>
      </c>
      <c r="B59" s="65">
        <v>40317.57</v>
      </c>
      <c r="C59" s="105">
        <v>27930.44</v>
      </c>
      <c r="D59" s="65">
        <v>838.28</v>
      </c>
      <c r="E59" s="93">
        <v>69086.29</v>
      </c>
      <c r="F59" s="116">
        <v>5396.04</v>
      </c>
      <c r="G59" s="105">
        <v>3917.32</v>
      </c>
      <c r="H59" s="65">
        <v>0</v>
      </c>
      <c r="I59" s="93">
        <v>9313.36</v>
      </c>
      <c r="J59" s="65">
        <v>0</v>
      </c>
      <c r="K59" s="105">
        <v>0</v>
      </c>
      <c r="L59" s="65">
        <v>0</v>
      </c>
      <c r="M59" s="93">
        <v>0</v>
      </c>
      <c r="N59" s="65">
        <v>0</v>
      </c>
      <c r="O59" s="105">
        <v>0</v>
      </c>
      <c r="P59" s="65">
        <v>0</v>
      </c>
      <c r="Q59" s="93">
        <v>0</v>
      </c>
      <c r="R59" s="65" t="s">
        <v>57</v>
      </c>
      <c r="S59" s="13">
        <v>1815.7</v>
      </c>
      <c r="T59" s="107">
        <v>444.6</v>
      </c>
      <c r="U59" s="13">
        <v>0</v>
      </c>
      <c r="V59" s="13">
        <v>2260.3</v>
      </c>
      <c r="W59" s="13">
        <v>39.95</v>
      </c>
      <c r="X59" s="107">
        <v>132.62</v>
      </c>
      <c r="Y59" s="13">
        <v>0</v>
      </c>
      <c r="Z59" s="13">
        <v>172.57</v>
      </c>
      <c r="AA59" s="13">
        <v>0</v>
      </c>
      <c r="AB59" s="107">
        <v>0</v>
      </c>
      <c r="AC59" s="13">
        <v>0</v>
      </c>
      <c r="AD59" s="82">
        <v>0</v>
      </c>
    </row>
    <row r="60" spans="1:30" ht="12.75">
      <c r="A60" s="65" t="s">
        <v>58</v>
      </c>
      <c r="B60" s="65">
        <v>23435.59</v>
      </c>
      <c r="C60" s="105">
        <v>33925.17400000001</v>
      </c>
      <c r="D60" s="65">
        <v>3722.7</v>
      </c>
      <c r="E60" s="93">
        <v>61083.464</v>
      </c>
      <c r="F60" s="116">
        <v>0</v>
      </c>
      <c r="G60" s="105">
        <v>348.85</v>
      </c>
      <c r="H60" s="65">
        <v>0</v>
      </c>
      <c r="I60" s="93">
        <v>348.85</v>
      </c>
      <c r="J60" s="65">
        <v>0</v>
      </c>
      <c r="K60" s="105">
        <v>0</v>
      </c>
      <c r="L60" s="65">
        <v>0</v>
      </c>
      <c r="M60" s="93">
        <v>0</v>
      </c>
      <c r="N60" s="65">
        <v>0</v>
      </c>
      <c r="O60" s="105">
        <v>37.2</v>
      </c>
      <c r="P60" s="65">
        <v>0</v>
      </c>
      <c r="Q60" s="93">
        <v>37.2</v>
      </c>
      <c r="R60" s="65" t="s">
        <v>58</v>
      </c>
      <c r="S60" s="13">
        <v>957.9</v>
      </c>
      <c r="T60" s="107">
        <v>4534.862999999999</v>
      </c>
      <c r="U60" s="13">
        <v>0</v>
      </c>
      <c r="V60" s="13">
        <v>5492.763</v>
      </c>
      <c r="W60" s="13">
        <v>2529.75</v>
      </c>
      <c r="X60" s="107">
        <v>3796.378</v>
      </c>
      <c r="Y60" s="13">
        <v>98.43</v>
      </c>
      <c r="Z60" s="13">
        <v>6424.557999999998</v>
      </c>
      <c r="AA60" s="13">
        <v>0</v>
      </c>
      <c r="AB60" s="107">
        <v>65.4</v>
      </c>
      <c r="AC60" s="13">
        <v>0</v>
      </c>
      <c r="AD60" s="82">
        <v>65.4</v>
      </c>
    </row>
    <row r="61" spans="1:30" ht="12.75">
      <c r="A61" s="65" t="s">
        <v>59</v>
      </c>
      <c r="B61" s="65">
        <v>116407.1</v>
      </c>
      <c r="C61" s="105">
        <v>45515.12</v>
      </c>
      <c r="D61" s="65">
        <v>0</v>
      </c>
      <c r="E61" s="93">
        <v>161922.22</v>
      </c>
      <c r="F61" s="116">
        <v>307.3</v>
      </c>
      <c r="G61" s="105">
        <v>105.8</v>
      </c>
      <c r="H61" s="65">
        <v>0</v>
      </c>
      <c r="I61" s="93">
        <v>413.1</v>
      </c>
      <c r="J61" s="65">
        <v>0</v>
      </c>
      <c r="K61" s="105">
        <v>0</v>
      </c>
      <c r="L61" s="65">
        <v>0</v>
      </c>
      <c r="M61" s="93">
        <v>0</v>
      </c>
      <c r="N61" s="65">
        <v>1394.7</v>
      </c>
      <c r="O61" s="105">
        <v>464</v>
      </c>
      <c r="P61" s="65">
        <v>0</v>
      </c>
      <c r="Q61" s="93">
        <v>1858.7</v>
      </c>
      <c r="R61" s="65" t="s">
        <v>59</v>
      </c>
      <c r="S61" s="13">
        <v>22819.3</v>
      </c>
      <c r="T61" s="107">
        <v>8480.08</v>
      </c>
      <c r="U61" s="13">
        <v>0</v>
      </c>
      <c r="V61" s="13">
        <v>31299.38</v>
      </c>
      <c r="W61" s="13">
        <v>15386.82</v>
      </c>
      <c r="X61" s="107">
        <v>4053.4</v>
      </c>
      <c r="Y61" s="13">
        <v>3.4</v>
      </c>
      <c r="Z61" s="13">
        <v>19443.62</v>
      </c>
      <c r="AA61" s="13">
        <v>0</v>
      </c>
      <c r="AB61" s="107">
        <v>0</v>
      </c>
      <c r="AC61" s="13">
        <v>0</v>
      </c>
      <c r="AD61" s="82">
        <v>0</v>
      </c>
    </row>
    <row r="62" spans="1:30" ht="12.75">
      <c r="A62" s="65" t="s">
        <v>60</v>
      </c>
      <c r="B62" s="65">
        <v>42462.7</v>
      </c>
      <c r="C62" s="105">
        <v>21272.75</v>
      </c>
      <c r="D62" s="65">
        <v>4240.39</v>
      </c>
      <c r="E62" s="93">
        <v>67975.84</v>
      </c>
      <c r="F62" s="116">
        <v>1581.72</v>
      </c>
      <c r="G62" s="105">
        <v>903.9</v>
      </c>
      <c r="H62" s="65">
        <v>0</v>
      </c>
      <c r="I62" s="93">
        <v>2485.62</v>
      </c>
      <c r="J62" s="65">
        <v>0</v>
      </c>
      <c r="K62" s="105">
        <v>0</v>
      </c>
      <c r="L62" s="65">
        <v>0</v>
      </c>
      <c r="M62" s="93">
        <v>0</v>
      </c>
      <c r="N62" s="65">
        <v>18.6</v>
      </c>
      <c r="O62" s="105">
        <v>0</v>
      </c>
      <c r="P62" s="65">
        <v>0</v>
      </c>
      <c r="Q62" s="93">
        <v>18.6</v>
      </c>
      <c r="R62" s="65" t="s">
        <v>60</v>
      </c>
      <c r="S62" s="13">
        <v>5288.74</v>
      </c>
      <c r="T62" s="107">
        <v>2661.8</v>
      </c>
      <c r="U62" s="13">
        <v>236.25</v>
      </c>
      <c r="V62" s="13">
        <v>8186.79</v>
      </c>
      <c r="W62" s="13">
        <v>242</v>
      </c>
      <c r="X62" s="107">
        <v>213.8</v>
      </c>
      <c r="Y62" s="13">
        <v>58.79</v>
      </c>
      <c r="Z62" s="13">
        <v>514.59</v>
      </c>
      <c r="AA62" s="13">
        <v>0</v>
      </c>
      <c r="AB62" s="107">
        <v>0</v>
      </c>
      <c r="AC62" s="13">
        <v>0</v>
      </c>
      <c r="AD62" s="82">
        <v>0</v>
      </c>
    </row>
    <row r="63" spans="1:30" ht="12.75">
      <c r="A63" s="65" t="s">
        <v>61</v>
      </c>
      <c r="B63" s="65">
        <v>44679.5</v>
      </c>
      <c r="C63" s="105">
        <v>31499.495</v>
      </c>
      <c r="D63" s="65">
        <v>279.8</v>
      </c>
      <c r="E63" s="93">
        <v>76458.79500000004</v>
      </c>
      <c r="F63" s="116">
        <v>0</v>
      </c>
      <c r="G63" s="105">
        <v>23.8</v>
      </c>
      <c r="H63" s="65">
        <v>0</v>
      </c>
      <c r="I63" s="93">
        <v>23.8</v>
      </c>
      <c r="J63" s="65">
        <v>0</v>
      </c>
      <c r="K63" s="105">
        <v>0</v>
      </c>
      <c r="L63" s="65">
        <v>0</v>
      </c>
      <c r="M63" s="93">
        <v>0</v>
      </c>
      <c r="N63" s="65">
        <v>0</v>
      </c>
      <c r="O63" s="105">
        <v>259.9</v>
      </c>
      <c r="P63" s="65">
        <v>0</v>
      </c>
      <c r="Q63" s="93">
        <v>259.9</v>
      </c>
      <c r="R63" s="65" t="s">
        <v>61</v>
      </c>
      <c r="S63" s="13">
        <v>2726.1</v>
      </c>
      <c r="T63" s="107">
        <v>1939.198</v>
      </c>
      <c r="U63" s="13">
        <v>6.8</v>
      </c>
      <c r="V63" s="13">
        <v>4672.098000000001</v>
      </c>
      <c r="W63" s="13">
        <v>8177.42</v>
      </c>
      <c r="X63" s="107">
        <v>7483.55</v>
      </c>
      <c r="Y63" s="13">
        <v>25.96</v>
      </c>
      <c r="Z63" s="13">
        <v>15686.93</v>
      </c>
      <c r="AA63" s="13">
        <v>0</v>
      </c>
      <c r="AB63" s="107">
        <v>0</v>
      </c>
      <c r="AC63" s="13">
        <v>0</v>
      </c>
      <c r="AD63" s="82">
        <v>0</v>
      </c>
    </row>
    <row r="64" spans="1:30" ht="12.75">
      <c r="A64" s="65" t="s">
        <v>62</v>
      </c>
      <c r="B64" s="65">
        <v>2823.1</v>
      </c>
      <c r="C64" s="105">
        <v>2281.651</v>
      </c>
      <c r="D64" s="65">
        <v>0</v>
      </c>
      <c r="E64" s="93">
        <v>5104.751</v>
      </c>
      <c r="F64" s="116">
        <v>9052.7</v>
      </c>
      <c r="G64" s="105">
        <v>4684.37</v>
      </c>
      <c r="H64" s="65">
        <v>0</v>
      </c>
      <c r="I64" s="93">
        <v>13737.07</v>
      </c>
      <c r="J64" s="65">
        <v>0</v>
      </c>
      <c r="K64" s="105">
        <v>0</v>
      </c>
      <c r="L64" s="65">
        <v>0</v>
      </c>
      <c r="M64" s="93">
        <v>0</v>
      </c>
      <c r="N64" s="65">
        <v>0</v>
      </c>
      <c r="O64" s="105">
        <v>0</v>
      </c>
      <c r="P64" s="65">
        <v>0</v>
      </c>
      <c r="Q64" s="93">
        <v>0</v>
      </c>
      <c r="R64" s="65" t="s">
        <v>62</v>
      </c>
      <c r="S64" s="13">
        <v>459.4</v>
      </c>
      <c r="T64" s="107">
        <v>104</v>
      </c>
      <c r="U64" s="13">
        <v>144.05</v>
      </c>
      <c r="V64" s="13">
        <v>707.45</v>
      </c>
      <c r="W64" s="13">
        <v>0</v>
      </c>
      <c r="X64" s="107">
        <v>0</v>
      </c>
      <c r="Y64" s="13">
        <v>0</v>
      </c>
      <c r="Z64" s="13">
        <v>0</v>
      </c>
      <c r="AA64" s="13">
        <v>0</v>
      </c>
      <c r="AB64" s="107">
        <v>0</v>
      </c>
      <c r="AC64" s="13">
        <v>0</v>
      </c>
      <c r="AD64" s="82">
        <v>0</v>
      </c>
    </row>
    <row r="65" spans="1:30" ht="12.75">
      <c r="A65" s="65" t="s">
        <v>63</v>
      </c>
      <c r="B65" s="65">
        <v>1857.6</v>
      </c>
      <c r="C65" s="105">
        <v>1630.2</v>
      </c>
      <c r="D65" s="65">
        <v>0</v>
      </c>
      <c r="E65" s="93">
        <v>3487.8</v>
      </c>
      <c r="F65" s="116">
        <v>1376.2</v>
      </c>
      <c r="G65" s="105">
        <v>2195.9</v>
      </c>
      <c r="H65" s="65">
        <v>0</v>
      </c>
      <c r="I65" s="93">
        <v>3572.1</v>
      </c>
      <c r="J65" s="65">
        <v>969.6</v>
      </c>
      <c r="K65" s="105">
        <v>270.2</v>
      </c>
      <c r="L65" s="65">
        <v>0</v>
      </c>
      <c r="M65" s="93">
        <v>1239.8</v>
      </c>
      <c r="N65" s="65">
        <v>0</v>
      </c>
      <c r="O65" s="105">
        <v>76</v>
      </c>
      <c r="P65" s="65">
        <v>0</v>
      </c>
      <c r="Q65" s="93">
        <v>76</v>
      </c>
      <c r="R65" s="65" t="s">
        <v>63</v>
      </c>
      <c r="S65" s="13">
        <v>0</v>
      </c>
      <c r="T65" s="107">
        <v>0</v>
      </c>
      <c r="U65" s="13">
        <v>0</v>
      </c>
      <c r="V65" s="13">
        <v>0</v>
      </c>
      <c r="W65" s="13">
        <v>4</v>
      </c>
      <c r="X65" s="107">
        <v>51.7</v>
      </c>
      <c r="Y65" s="13">
        <v>0</v>
      </c>
      <c r="Z65" s="13">
        <v>55.7</v>
      </c>
      <c r="AA65" s="13">
        <v>0</v>
      </c>
      <c r="AB65" s="107">
        <v>0</v>
      </c>
      <c r="AC65" s="13">
        <v>0</v>
      </c>
      <c r="AD65" s="82">
        <v>0</v>
      </c>
    </row>
    <row r="66" spans="1:30" ht="12.75">
      <c r="A66" s="65" t="s">
        <v>64</v>
      </c>
      <c r="B66" s="65">
        <v>1102.8</v>
      </c>
      <c r="C66" s="105">
        <v>918.36</v>
      </c>
      <c r="D66" s="65">
        <v>36.2</v>
      </c>
      <c r="E66" s="93">
        <v>2057.36</v>
      </c>
      <c r="F66" s="116">
        <v>2284.6</v>
      </c>
      <c r="G66" s="105">
        <v>2130.85</v>
      </c>
      <c r="H66" s="65">
        <v>27.5</v>
      </c>
      <c r="I66" s="93">
        <v>4442.95</v>
      </c>
      <c r="J66" s="65">
        <v>1576.8</v>
      </c>
      <c r="K66" s="105">
        <v>222.62</v>
      </c>
      <c r="L66" s="65">
        <v>0</v>
      </c>
      <c r="M66" s="93">
        <v>1799.42</v>
      </c>
      <c r="N66" s="65">
        <v>0</v>
      </c>
      <c r="O66" s="105">
        <v>14.98</v>
      </c>
      <c r="P66" s="65">
        <v>0</v>
      </c>
      <c r="Q66" s="93">
        <v>14.98</v>
      </c>
      <c r="R66" s="65" t="s">
        <v>64</v>
      </c>
      <c r="S66" s="13">
        <v>0</v>
      </c>
      <c r="T66" s="107">
        <v>0</v>
      </c>
      <c r="U66" s="13">
        <v>0</v>
      </c>
      <c r="V66" s="13">
        <v>0</v>
      </c>
      <c r="W66" s="13">
        <v>0</v>
      </c>
      <c r="X66" s="107">
        <v>13.4</v>
      </c>
      <c r="Y66" s="13">
        <v>0</v>
      </c>
      <c r="Z66" s="13">
        <v>13.4</v>
      </c>
      <c r="AA66" s="13">
        <v>0</v>
      </c>
      <c r="AB66" s="107">
        <v>0</v>
      </c>
      <c r="AC66" s="13">
        <v>0</v>
      </c>
      <c r="AD66" s="82">
        <v>0</v>
      </c>
    </row>
    <row r="67" spans="1:30" ht="12.75">
      <c r="A67" s="65" t="s">
        <v>65</v>
      </c>
      <c r="B67">
        <v>0</v>
      </c>
      <c r="C67" s="106">
        <v>0</v>
      </c>
      <c r="D67">
        <v>0</v>
      </c>
      <c r="E67" s="94">
        <v>0</v>
      </c>
      <c r="F67" s="117">
        <v>0</v>
      </c>
      <c r="G67" s="106">
        <v>32.2</v>
      </c>
      <c r="H67">
        <v>0</v>
      </c>
      <c r="I67" s="94">
        <v>32.2</v>
      </c>
      <c r="J67">
        <v>0</v>
      </c>
      <c r="K67" s="106">
        <v>0</v>
      </c>
      <c r="L67">
        <v>0</v>
      </c>
      <c r="M67" s="94">
        <v>0</v>
      </c>
      <c r="N67">
        <v>0</v>
      </c>
      <c r="O67" s="106">
        <v>0</v>
      </c>
      <c r="P67">
        <v>0</v>
      </c>
      <c r="Q67" s="94">
        <v>0</v>
      </c>
      <c r="R67" s="65" t="s">
        <v>65</v>
      </c>
      <c r="S67" s="13">
        <v>0</v>
      </c>
      <c r="T67" s="107">
        <v>0</v>
      </c>
      <c r="U67" s="13">
        <v>0</v>
      </c>
      <c r="V67" s="13">
        <v>0</v>
      </c>
      <c r="W67" s="13">
        <v>0</v>
      </c>
      <c r="X67" s="107">
        <v>0</v>
      </c>
      <c r="Y67" s="13">
        <v>0</v>
      </c>
      <c r="Z67" s="13">
        <v>0</v>
      </c>
      <c r="AA67" s="13">
        <v>0</v>
      </c>
      <c r="AB67" s="107">
        <v>0</v>
      </c>
      <c r="AC67" s="13">
        <v>0</v>
      </c>
      <c r="AD67" s="82">
        <v>0</v>
      </c>
    </row>
    <row r="68" spans="1:30" ht="12.75">
      <c r="A68" s="65" t="s">
        <v>66</v>
      </c>
      <c r="B68" s="65">
        <v>4897</v>
      </c>
      <c r="C68" s="105">
        <v>2684</v>
      </c>
      <c r="D68" s="65">
        <v>260</v>
      </c>
      <c r="E68" s="93">
        <v>7841</v>
      </c>
      <c r="F68" s="116">
        <v>822.8</v>
      </c>
      <c r="G68" s="105">
        <v>4.2</v>
      </c>
      <c r="H68" s="65">
        <v>0</v>
      </c>
      <c r="I68" s="93">
        <v>827</v>
      </c>
      <c r="J68" s="65">
        <v>309.4</v>
      </c>
      <c r="K68" s="105">
        <v>224.5</v>
      </c>
      <c r="L68" s="65">
        <v>0</v>
      </c>
      <c r="M68" s="93">
        <v>533.9</v>
      </c>
      <c r="N68" s="65">
        <v>14.9</v>
      </c>
      <c r="O68" s="105">
        <v>0</v>
      </c>
      <c r="P68" s="65">
        <v>0</v>
      </c>
      <c r="Q68" s="93">
        <v>14.9</v>
      </c>
      <c r="R68" s="65" t="s">
        <v>66</v>
      </c>
      <c r="S68" s="13">
        <v>46.3</v>
      </c>
      <c r="T68" s="107">
        <v>81.2</v>
      </c>
      <c r="U68" s="13">
        <v>18.4</v>
      </c>
      <c r="V68" s="13">
        <v>145.9</v>
      </c>
      <c r="W68" s="13">
        <v>0</v>
      </c>
      <c r="X68" s="107">
        <v>0</v>
      </c>
      <c r="Y68" s="13">
        <v>0</v>
      </c>
      <c r="Z68" s="13">
        <v>0</v>
      </c>
      <c r="AA68" s="13">
        <v>0</v>
      </c>
      <c r="AB68" s="107">
        <v>0</v>
      </c>
      <c r="AC68" s="13">
        <v>0</v>
      </c>
      <c r="AD68" s="82">
        <v>0</v>
      </c>
    </row>
    <row r="69" spans="1:30" ht="12.75">
      <c r="A69" s="65" t="s">
        <v>67</v>
      </c>
      <c r="B69" s="65">
        <v>3217</v>
      </c>
      <c r="C69" s="105">
        <v>5556.0340000000015</v>
      </c>
      <c r="D69" s="65">
        <v>0</v>
      </c>
      <c r="E69" s="93">
        <v>8773.034</v>
      </c>
      <c r="F69" s="116">
        <v>120.1</v>
      </c>
      <c r="G69" s="105">
        <v>403.73699999999997</v>
      </c>
      <c r="H69" s="65">
        <v>0</v>
      </c>
      <c r="I69" s="93">
        <v>523.837</v>
      </c>
      <c r="J69" s="65">
        <v>3925</v>
      </c>
      <c r="K69" s="105">
        <v>1171.499</v>
      </c>
      <c r="L69" s="65">
        <v>0</v>
      </c>
      <c r="M69" s="93">
        <v>5096.499</v>
      </c>
      <c r="N69" s="65">
        <v>0</v>
      </c>
      <c r="O69" s="105">
        <v>0</v>
      </c>
      <c r="P69" s="65">
        <v>0</v>
      </c>
      <c r="Q69" s="93">
        <v>0</v>
      </c>
      <c r="R69" s="65" t="s">
        <v>67</v>
      </c>
      <c r="S69" s="13">
        <v>18.8</v>
      </c>
      <c r="T69" s="107">
        <v>0</v>
      </c>
      <c r="U69" s="13">
        <v>0</v>
      </c>
      <c r="V69" s="13">
        <v>18.8</v>
      </c>
      <c r="W69" s="13">
        <v>0</v>
      </c>
      <c r="X69" s="107">
        <v>0</v>
      </c>
      <c r="Y69" s="13">
        <v>0</v>
      </c>
      <c r="Z69" s="13">
        <v>0</v>
      </c>
      <c r="AA69" s="13">
        <v>0</v>
      </c>
      <c r="AB69" s="107">
        <v>0</v>
      </c>
      <c r="AC69" s="13">
        <v>0</v>
      </c>
      <c r="AD69" s="82">
        <v>0</v>
      </c>
    </row>
    <row r="70" spans="1:30" ht="12.75">
      <c r="A70" s="65" t="s">
        <v>68</v>
      </c>
      <c r="B70" s="65">
        <v>2555.8</v>
      </c>
      <c r="C70" s="105">
        <v>1358.12</v>
      </c>
      <c r="D70" s="65">
        <v>997.402</v>
      </c>
      <c r="E70" s="93">
        <v>4911.321999999999</v>
      </c>
      <c r="F70" s="116">
        <v>2627.4</v>
      </c>
      <c r="G70" s="105">
        <v>730.84</v>
      </c>
      <c r="H70" s="65">
        <v>322.13699999999994</v>
      </c>
      <c r="I70" s="93">
        <v>3680.3769999999995</v>
      </c>
      <c r="J70" s="65">
        <v>302.5</v>
      </c>
      <c r="K70" s="105">
        <v>0</v>
      </c>
      <c r="L70" s="65">
        <v>75.2</v>
      </c>
      <c r="M70" s="93">
        <v>377.7</v>
      </c>
      <c r="N70" s="65">
        <v>0</v>
      </c>
      <c r="O70" s="105">
        <v>0</v>
      </c>
      <c r="P70" s="65">
        <v>0</v>
      </c>
      <c r="Q70" s="93">
        <v>0</v>
      </c>
      <c r="R70" s="65" t="s">
        <v>68</v>
      </c>
      <c r="S70" s="13">
        <v>216.9</v>
      </c>
      <c r="T70" s="107">
        <v>187.94</v>
      </c>
      <c r="U70" s="13">
        <v>463.71</v>
      </c>
      <c r="V70" s="13">
        <v>868.55</v>
      </c>
      <c r="W70" s="13">
        <v>0</v>
      </c>
      <c r="X70" s="107">
        <v>0</v>
      </c>
      <c r="Y70" s="13">
        <v>5</v>
      </c>
      <c r="Z70" s="13">
        <v>5</v>
      </c>
      <c r="AA70" s="13">
        <v>0</v>
      </c>
      <c r="AB70" s="107">
        <v>0</v>
      </c>
      <c r="AC70" s="13">
        <v>0</v>
      </c>
      <c r="AD70" s="82">
        <v>0</v>
      </c>
    </row>
    <row r="71" spans="1:30" ht="12.75">
      <c r="A71" s="65" t="s">
        <v>69</v>
      </c>
      <c r="B71" s="65">
        <v>39081.1</v>
      </c>
      <c r="C71" s="105">
        <v>25504.689</v>
      </c>
      <c r="D71" s="65">
        <v>0</v>
      </c>
      <c r="E71" s="93">
        <v>64585.789</v>
      </c>
      <c r="F71" s="116">
        <v>2678.7</v>
      </c>
      <c r="G71" s="105">
        <v>2201.991</v>
      </c>
      <c r="H71" s="65">
        <v>16.9</v>
      </c>
      <c r="I71" s="93">
        <v>4897.590999999999</v>
      </c>
      <c r="J71" s="65">
        <v>1455.9</v>
      </c>
      <c r="K71" s="105">
        <v>1415.628</v>
      </c>
      <c r="L71" s="65">
        <v>14</v>
      </c>
      <c r="M71" s="93">
        <v>2885.5280000000002</v>
      </c>
      <c r="N71" s="65">
        <v>0</v>
      </c>
      <c r="O71" s="105">
        <v>0</v>
      </c>
      <c r="P71" s="65">
        <v>0</v>
      </c>
      <c r="Q71" s="93">
        <v>0</v>
      </c>
      <c r="R71" s="65" t="s">
        <v>69</v>
      </c>
      <c r="S71" s="13">
        <v>0</v>
      </c>
      <c r="T71" s="107">
        <v>216.9</v>
      </c>
      <c r="U71" s="13">
        <v>220.98</v>
      </c>
      <c r="V71" s="13">
        <v>437.88</v>
      </c>
      <c r="W71" s="13">
        <v>0</v>
      </c>
      <c r="X71" s="107">
        <v>0</v>
      </c>
      <c r="Y71" s="13">
        <v>433.8</v>
      </c>
      <c r="Z71" s="13">
        <v>433.8</v>
      </c>
      <c r="AA71" s="13">
        <v>0</v>
      </c>
      <c r="AB71" s="107">
        <v>0</v>
      </c>
      <c r="AC71" s="13">
        <v>0</v>
      </c>
      <c r="AD71" s="82">
        <v>0</v>
      </c>
    </row>
    <row r="72" spans="1:30" ht="12.75">
      <c r="A72" s="65" t="s">
        <v>70</v>
      </c>
      <c r="B72" s="65">
        <v>36008.9</v>
      </c>
      <c r="C72" s="105">
        <v>1051.32</v>
      </c>
      <c r="D72" s="65">
        <v>2617.6</v>
      </c>
      <c r="E72" s="93">
        <v>39677.82</v>
      </c>
      <c r="F72" s="116">
        <v>11255.5</v>
      </c>
      <c r="G72" s="105">
        <v>199.2</v>
      </c>
      <c r="H72" s="65">
        <v>565</v>
      </c>
      <c r="I72" s="93">
        <v>12019.7</v>
      </c>
      <c r="J72" s="65">
        <v>7389.4</v>
      </c>
      <c r="K72" s="105">
        <v>0</v>
      </c>
      <c r="L72" s="65">
        <v>538.1</v>
      </c>
      <c r="M72" s="93">
        <v>7927.5</v>
      </c>
      <c r="N72" s="65">
        <v>0</v>
      </c>
      <c r="O72" s="105">
        <v>0</v>
      </c>
      <c r="P72" s="65">
        <v>0</v>
      </c>
      <c r="Q72" s="93">
        <v>0</v>
      </c>
      <c r="R72" s="65" t="s">
        <v>70</v>
      </c>
      <c r="S72" s="13">
        <v>301.9</v>
      </c>
      <c r="T72" s="107">
        <v>65.5</v>
      </c>
      <c r="U72" s="13">
        <v>98</v>
      </c>
      <c r="V72" s="13">
        <v>465.4</v>
      </c>
      <c r="W72" s="13">
        <v>0</v>
      </c>
      <c r="X72" s="107">
        <v>0</v>
      </c>
      <c r="Y72" s="13">
        <v>40.2</v>
      </c>
      <c r="Z72" s="13">
        <v>40.2</v>
      </c>
      <c r="AA72" s="13">
        <v>0</v>
      </c>
      <c r="AB72" s="107">
        <v>0</v>
      </c>
      <c r="AC72" s="13">
        <v>0</v>
      </c>
      <c r="AD72" s="82">
        <v>0</v>
      </c>
    </row>
    <row r="73" spans="1:30" ht="12.75">
      <c r="A73" s="65" t="s">
        <v>71</v>
      </c>
      <c r="B73" s="65">
        <v>31598.9</v>
      </c>
      <c r="C73" s="105">
        <v>37714.16</v>
      </c>
      <c r="D73" s="65">
        <v>1495.9</v>
      </c>
      <c r="E73" s="93">
        <v>70808.96</v>
      </c>
      <c r="F73" s="116">
        <v>8668.23</v>
      </c>
      <c r="G73" s="105">
        <v>11952.1</v>
      </c>
      <c r="H73" s="65">
        <v>0</v>
      </c>
      <c r="I73" s="93">
        <v>20620.33</v>
      </c>
      <c r="J73" s="65">
        <v>0</v>
      </c>
      <c r="K73" s="105">
        <v>0</v>
      </c>
      <c r="L73" s="65">
        <v>0</v>
      </c>
      <c r="M73" s="93">
        <v>0</v>
      </c>
      <c r="N73" s="65">
        <v>75.7</v>
      </c>
      <c r="O73" s="105">
        <v>82.7</v>
      </c>
      <c r="P73" s="65">
        <v>0</v>
      </c>
      <c r="Q73" s="93">
        <v>158.4</v>
      </c>
      <c r="R73" s="65" t="s">
        <v>71</v>
      </c>
      <c r="S73" s="13">
        <v>3505.12</v>
      </c>
      <c r="T73" s="107">
        <v>4189.64</v>
      </c>
      <c r="U73" s="13">
        <v>74.6</v>
      </c>
      <c r="V73" s="13">
        <v>7769.36</v>
      </c>
      <c r="W73" s="13">
        <v>106.7</v>
      </c>
      <c r="X73" s="107">
        <v>131.4</v>
      </c>
      <c r="Y73" s="13">
        <v>7.2</v>
      </c>
      <c r="Z73" s="13">
        <v>245.3</v>
      </c>
      <c r="AA73" s="13">
        <v>6.9</v>
      </c>
      <c r="AB73" s="107">
        <v>0</v>
      </c>
      <c r="AC73" s="13">
        <v>0</v>
      </c>
      <c r="AD73" s="82">
        <v>6.9</v>
      </c>
    </row>
    <row r="74" spans="1:30" ht="12.75">
      <c r="A74" s="65" t="s">
        <v>72</v>
      </c>
      <c r="B74" s="65">
        <v>102.7</v>
      </c>
      <c r="C74" s="105">
        <v>0</v>
      </c>
      <c r="D74" s="65">
        <v>0</v>
      </c>
      <c r="E74" s="93">
        <v>102.7</v>
      </c>
      <c r="F74" s="116">
        <v>83.4</v>
      </c>
      <c r="G74" s="105">
        <v>0</v>
      </c>
      <c r="H74" s="65">
        <v>0</v>
      </c>
      <c r="I74" s="93">
        <v>83.4</v>
      </c>
      <c r="J74" s="65">
        <v>830</v>
      </c>
      <c r="K74" s="105">
        <v>0</v>
      </c>
      <c r="L74" s="65">
        <v>75.345</v>
      </c>
      <c r="M74" s="93">
        <v>905.345</v>
      </c>
      <c r="N74" s="65">
        <v>0</v>
      </c>
      <c r="O74" s="105">
        <v>0</v>
      </c>
      <c r="P74" s="65">
        <v>0</v>
      </c>
      <c r="Q74" s="93">
        <v>0</v>
      </c>
      <c r="R74" s="65" t="s">
        <v>72</v>
      </c>
      <c r="S74" s="13">
        <v>31.9</v>
      </c>
      <c r="T74" s="107">
        <v>0</v>
      </c>
      <c r="U74" s="13">
        <v>0</v>
      </c>
      <c r="V74" s="13">
        <v>31.9</v>
      </c>
      <c r="W74" s="13">
        <v>0</v>
      </c>
      <c r="X74" s="107">
        <v>0</v>
      </c>
      <c r="Y74" s="13">
        <v>0</v>
      </c>
      <c r="Z74" s="13">
        <v>0</v>
      </c>
      <c r="AA74" s="13">
        <v>0</v>
      </c>
      <c r="AB74" s="107">
        <v>0</v>
      </c>
      <c r="AC74" s="13">
        <v>0</v>
      </c>
      <c r="AD74" s="82">
        <v>0</v>
      </c>
    </row>
    <row r="75" spans="1:30" ht="12.75">
      <c r="A75" s="65" t="s">
        <v>73</v>
      </c>
      <c r="B75" s="65">
        <v>575.93</v>
      </c>
      <c r="C75" s="105">
        <v>34.6</v>
      </c>
      <c r="D75" s="65">
        <v>169.8</v>
      </c>
      <c r="E75" s="93">
        <v>780.33</v>
      </c>
      <c r="F75" s="116">
        <v>290.74</v>
      </c>
      <c r="G75" s="105">
        <v>0</v>
      </c>
      <c r="H75" s="65">
        <v>70.025</v>
      </c>
      <c r="I75" s="93">
        <v>360.765</v>
      </c>
      <c r="J75" s="65">
        <v>111.06</v>
      </c>
      <c r="K75" s="105">
        <v>0</v>
      </c>
      <c r="L75" s="65">
        <v>0</v>
      </c>
      <c r="M75" s="93">
        <v>111.06</v>
      </c>
      <c r="N75" s="65">
        <v>0</v>
      </c>
      <c r="O75" s="105">
        <v>0</v>
      </c>
      <c r="P75" s="65">
        <v>0</v>
      </c>
      <c r="Q75" s="93">
        <v>0</v>
      </c>
      <c r="R75" s="65" t="s">
        <v>73</v>
      </c>
      <c r="S75" s="13">
        <v>30.88</v>
      </c>
      <c r="T75" s="107">
        <v>0</v>
      </c>
      <c r="U75" s="13">
        <v>70.4</v>
      </c>
      <c r="V75" s="13">
        <v>101.28</v>
      </c>
      <c r="W75" s="13">
        <v>0</v>
      </c>
      <c r="X75" s="107">
        <v>0</v>
      </c>
      <c r="Y75" s="13">
        <v>0</v>
      </c>
      <c r="Z75" s="13">
        <v>0</v>
      </c>
      <c r="AA75" s="13">
        <v>0</v>
      </c>
      <c r="AB75" s="107">
        <v>0</v>
      </c>
      <c r="AC75" s="13">
        <v>0</v>
      </c>
      <c r="AD75" s="82">
        <v>0</v>
      </c>
    </row>
    <row r="76" spans="1:30" ht="12.75">
      <c r="A76" s="65" t="s">
        <v>74</v>
      </c>
      <c r="B76">
        <v>1095.9</v>
      </c>
      <c r="C76" s="106">
        <v>243.1</v>
      </c>
      <c r="D76">
        <v>172.4</v>
      </c>
      <c r="E76" s="94">
        <v>1511.4</v>
      </c>
      <c r="F76" s="117">
        <v>0</v>
      </c>
      <c r="G76" s="106">
        <v>0</v>
      </c>
      <c r="H76">
        <v>0</v>
      </c>
      <c r="I76" s="94">
        <v>0</v>
      </c>
      <c r="J76">
        <v>0</v>
      </c>
      <c r="K76" s="106">
        <v>0</v>
      </c>
      <c r="L76">
        <v>0</v>
      </c>
      <c r="M76" s="94">
        <v>0</v>
      </c>
      <c r="N76">
        <v>0</v>
      </c>
      <c r="O76" s="106">
        <v>0</v>
      </c>
      <c r="P76">
        <v>0</v>
      </c>
      <c r="Q76" s="94">
        <v>0</v>
      </c>
      <c r="R76" s="65" t="s">
        <v>74</v>
      </c>
      <c r="S76" s="13">
        <v>0</v>
      </c>
      <c r="T76" s="107">
        <v>0</v>
      </c>
      <c r="U76" s="13">
        <v>0</v>
      </c>
      <c r="V76" s="13">
        <v>0</v>
      </c>
      <c r="W76" s="13">
        <v>0</v>
      </c>
      <c r="X76" s="107">
        <v>0</v>
      </c>
      <c r="Y76" s="13">
        <v>0</v>
      </c>
      <c r="Z76" s="13">
        <v>0</v>
      </c>
      <c r="AA76" s="13">
        <v>0</v>
      </c>
      <c r="AB76" s="107">
        <v>0</v>
      </c>
      <c r="AC76" s="13">
        <v>0</v>
      </c>
      <c r="AD76" s="82">
        <v>0</v>
      </c>
    </row>
    <row r="77" spans="1:30" ht="12.75">
      <c r="A77" s="65" t="s">
        <v>75</v>
      </c>
      <c r="B77" s="65">
        <v>72281.49</v>
      </c>
      <c r="C77" s="105">
        <v>62904.59</v>
      </c>
      <c r="D77" s="65">
        <v>2199.68</v>
      </c>
      <c r="E77" s="93">
        <v>137385.76</v>
      </c>
      <c r="F77" s="116">
        <v>12</v>
      </c>
      <c r="G77" s="105">
        <v>0</v>
      </c>
      <c r="H77" s="65">
        <v>0</v>
      </c>
      <c r="I77" s="93">
        <v>12</v>
      </c>
      <c r="J77" s="65">
        <v>0</v>
      </c>
      <c r="K77" s="105">
        <v>0</v>
      </c>
      <c r="L77" s="65">
        <v>0</v>
      </c>
      <c r="M77" s="93">
        <v>0</v>
      </c>
      <c r="N77" s="65">
        <v>20.9</v>
      </c>
      <c r="O77" s="105">
        <v>0</v>
      </c>
      <c r="P77" s="65">
        <v>0</v>
      </c>
      <c r="Q77" s="93">
        <v>20.9</v>
      </c>
      <c r="R77" s="65" t="s">
        <v>75</v>
      </c>
      <c r="S77" s="13">
        <v>4495.1</v>
      </c>
      <c r="T77" s="107">
        <v>1897.3</v>
      </c>
      <c r="U77" s="13">
        <v>888.16</v>
      </c>
      <c r="V77" s="13">
        <v>7280.56</v>
      </c>
      <c r="W77" s="13">
        <v>6407.5</v>
      </c>
      <c r="X77" s="107">
        <v>4806.7</v>
      </c>
      <c r="Y77" s="13">
        <v>454.05</v>
      </c>
      <c r="Z77" s="13">
        <v>11668.25</v>
      </c>
      <c r="AA77" s="13">
        <v>0</v>
      </c>
      <c r="AB77" s="107">
        <v>0</v>
      </c>
      <c r="AC77" s="13">
        <v>0</v>
      </c>
      <c r="AD77" s="82">
        <v>0</v>
      </c>
    </row>
    <row r="78" spans="1:30" ht="12.75">
      <c r="A78" s="65" t="s">
        <v>76</v>
      </c>
      <c r="B78" s="65">
        <v>90230.50200000001</v>
      </c>
      <c r="C78" s="105">
        <v>45857.40400000001</v>
      </c>
      <c r="D78" s="65">
        <v>0</v>
      </c>
      <c r="E78" s="93">
        <v>136087.90600000005</v>
      </c>
      <c r="F78" s="116">
        <v>4127.084</v>
      </c>
      <c r="G78" s="105">
        <v>3231.1</v>
      </c>
      <c r="H78" s="65">
        <v>0</v>
      </c>
      <c r="I78" s="93">
        <v>7358.184</v>
      </c>
      <c r="J78" s="65">
        <v>0</v>
      </c>
      <c r="K78" s="105">
        <v>0</v>
      </c>
      <c r="L78" s="65">
        <v>0</v>
      </c>
      <c r="M78" s="93">
        <v>0</v>
      </c>
      <c r="N78" s="65">
        <v>271.9</v>
      </c>
      <c r="O78" s="105">
        <v>0</v>
      </c>
      <c r="P78" s="65">
        <v>0</v>
      </c>
      <c r="Q78" s="93">
        <v>271.9</v>
      </c>
      <c r="R78" s="65" t="s">
        <v>76</v>
      </c>
      <c r="S78" s="13">
        <v>14456.933000000006</v>
      </c>
      <c r="T78" s="107">
        <v>5907.36</v>
      </c>
      <c r="U78" s="13">
        <v>828.1</v>
      </c>
      <c r="V78" s="13">
        <v>21192.39300000001</v>
      </c>
      <c r="W78" s="13">
        <v>41334.20900000001</v>
      </c>
      <c r="X78" s="107">
        <v>11595.6</v>
      </c>
      <c r="Y78" s="13">
        <v>320.4</v>
      </c>
      <c r="Z78" s="13">
        <v>53250.20900000001</v>
      </c>
      <c r="AA78" s="13">
        <v>0</v>
      </c>
      <c r="AB78" s="107">
        <v>0</v>
      </c>
      <c r="AC78" s="13">
        <v>0</v>
      </c>
      <c r="AD78" s="82">
        <v>0</v>
      </c>
    </row>
    <row r="79" spans="1:30" ht="12.75">
      <c r="A79" s="65" t="s">
        <v>77</v>
      </c>
      <c r="B79" s="65">
        <v>24318.72</v>
      </c>
      <c r="C79" s="105">
        <v>16567.84</v>
      </c>
      <c r="D79" s="65">
        <v>0</v>
      </c>
      <c r="E79" s="93">
        <v>40886.56</v>
      </c>
      <c r="F79" s="116">
        <v>156.1</v>
      </c>
      <c r="G79" s="105">
        <v>212.9</v>
      </c>
      <c r="H79" s="65">
        <v>0</v>
      </c>
      <c r="I79" s="93">
        <v>369</v>
      </c>
      <c r="J79" s="65">
        <v>0</v>
      </c>
      <c r="K79" s="105">
        <v>0</v>
      </c>
      <c r="L79" s="65">
        <v>0</v>
      </c>
      <c r="M79" s="93">
        <v>0</v>
      </c>
      <c r="N79" s="65">
        <v>16.21</v>
      </c>
      <c r="O79" s="105">
        <v>0</v>
      </c>
      <c r="P79" s="65">
        <v>0</v>
      </c>
      <c r="Q79" s="93">
        <v>16.21</v>
      </c>
      <c r="R79" s="65" t="s">
        <v>77</v>
      </c>
      <c r="S79" s="13">
        <v>2726.16</v>
      </c>
      <c r="T79" s="107">
        <v>1114.74</v>
      </c>
      <c r="U79" s="13">
        <v>0</v>
      </c>
      <c r="V79" s="13">
        <v>3840.9</v>
      </c>
      <c r="W79" s="13">
        <v>3084.83</v>
      </c>
      <c r="X79" s="107">
        <v>281.4</v>
      </c>
      <c r="Y79" s="13">
        <v>0</v>
      </c>
      <c r="Z79" s="13">
        <v>3366.23</v>
      </c>
      <c r="AA79" s="13">
        <v>0</v>
      </c>
      <c r="AB79" s="107">
        <v>0</v>
      </c>
      <c r="AC79" s="13">
        <v>0</v>
      </c>
      <c r="AD79" s="82">
        <v>0</v>
      </c>
    </row>
    <row r="80" spans="1:30" ht="12.75">
      <c r="A80" s="65" t="s">
        <v>78</v>
      </c>
      <c r="B80" s="65">
        <v>47639.7</v>
      </c>
      <c r="C80" s="105">
        <v>26915.4</v>
      </c>
      <c r="D80" s="65">
        <v>758.5</v>
      </c>
      <c r="E80" s="93">
        <v>75313.6</v>
      </c>
      <c r="F80" s="116">
        <v>41603.2</v>
      </c>
      <c r="G80" s="105">
        <v>24260.5</v>
      </c>
      <c r="H80" s="65">
        <v>876.5</v>
      </c>
      <c r="I80" s="93">
        <v>66740.2</v>
      </c>
      <c r="J80" s="65">
        <v>0</v>
      </c>
      <c r="K80" s="105">
        <v>0</v>
      </c>
      <c r="L80" s="65">
        <v>0</v>
      </c>
      <c r="M80" s="93">
        <v>0</v>
      </c>
      <c r="N80" s="65">
        <v>323.4</v>
      </c>
      <c r="O80" s="105">
        <v>1037.3</v>
      </c>
      <c r="P80" s="65">
        <v>19.8</v>
      </c>
      <c r="Q80" s="93">
        <v>1380.5</v>
      </c>
      <c r="R80" s="65" t="s">
        <v>78</v>
      </c>
      <c r="S80" s="13">
        <v>3666.7</v>
      </c>
      <c r="T80" s="107">
        <v>2016.5</v>
      </c>
      <c r="U80" s="13">
        <v>322.1</v>
      </c>
      <c r="V80" s="13">
        <v>6005.3</v>
      </c>
      <c r="W80" s="13">
        <v>136.7</v>
      </c>
      <c r="X80" s="107">
        <v>95.5</v>
      </c>
      <c r="Y80" s="13">
        <v>11.4</v>
      </c>
      <c r="Z80" s="13">
        <v>243.6</v>
      </c>
      <c r="AA80" s="13">
        <v>210.9</v>
      </c>
      <c r="AB80" s="107">
        <v>40.6</v>
      </c>
      <c r="AC80" s="13">
        <v>0</v>
      </c>
      <c r="AD80" s="82">
        <v>251.5</v>
      </c>
    </row>
    <row r="81" spans="1:30" ht="12.75">
      <c r="A81" s="65" t="s">
        <v>79</v>
      </c>
      <c r="B81" s="65">
        <v>94910.7</v>
      </c>
      <c r="C81" s="105">
        <v>49448.68</v>
      </c>
      <c r="D81" s="65">
        <v>0</v>
      </c>
      <c r="E81" s="93">
        <v>144359.38</v>
      </c>
      <c r="F81" s="116">
        <v>0</v>
      </c>
      <c r="G81" s="105">
        <v>0</v>
      </c>
      <c r="H81" s="65">
        <v>0</v>
      </c>
      <c r="I81" s="93">
        <v>0</v>
      </c>
      <c r="J81" s="65">
        <v>0</v>
      </c>
      <c r="K81" s="105">
        <v>0</v>
      </c>
      <c r="L81" s="65">
        <v>0</v>
      </c>
      <c r="M81" s="93">
        <v>0</v>
      </c>
      <c r="N81" s="65">
        <v>28.1</v>
      </c>
      <c r="O81" s="105">
        <v>0</v>
      </c>
      <c r="P81" s="65">
        <v>0</v>
      </c>
      <c r="Q81" s="93">
        <v>28.1</v>
      </c>
      <c r="R81" s="65" t="s">
        <v>79</v>
      </c>
      <c r="S81" s="13">
        <v>29358.85</v>
      </c>
      <c r="T81" s="107">
        <v>8193.98</v>
      </c>
      <c r="U81" s="13">
        <v>1311</v>
      </c>
      <c r="V81" s="13">
        <v>38863.83</v>
      </c>
      <c r="W81" s="13">
        <v>4666.79</v>
      </c>
      <c r="X81" s="107">
        <v>2995.3</v>
      </c>
      <c r="Y81" s="13">
        <v>23.5</v>
      </c>
      <c r="Z81" s="13">
        <v>7685.59</v>
      </c>
      <c r="AA81" s="13">
        <v>0</v>
      </c>
      <c r="AB81" s="107">
        <v>0</v>
      </c>
      <c r="AC81" s="13">
        <v>0</v>
      </c>
      <c r="AD81" s="82">
        <v>0</v>
      </c>
    </row>
    <row r="82" spans="1:30" ht="12.75">
      <c r="A82" s="65" t="s">
        <v>80</v>
      </c>
      <c r="B82" s="65">
        <v>3587.634</v>
      </c>
      <c r="C82" s="105">
        <v>4209.1</v>
      </c>
      <c r="D82" s="65">
        <v>0</v>
      </c>
      <c r="E82" s="93">
        <v>7796.734000000001</v>
      </c>
      <c r="F82" s="116">
        <v>20871.066999999992</v>
      </c>
      <c r="G82" s="105">
        <v>25586.9</v>
      </c>
      <c r="H82" s="65">
        <v>0</v>
      </c>
      <c r="I82" s="93">
        <v>46457.967000000004</v>
      </c>
      <c r="J82" s="65">
        <v>1505.3279999999997</v>
      </c>
      <c r="K82" s="105">
        <v>767.46</v>
      </c>
      <c r="L82" s="65">
        <v>0</v>
      </c>
      <c r="M82" s="93">
        <v>2272.788</v>
      </c>
      <c r="N82" s="65">
        <v>1270.4</v>
      </c>
      <c r="O82" s="105">
        <v>344.9</v>
      </c>
      <c r="P82" s="65">
        <v>0</v>
      </c>
      <c r="Q82" s="93">
        <v>1615.3</v>
      </c>
      <c r="R82" s="65" t="s">
        <v>80</v>
      </c>
      <c r="S82" s="13">
        <v>128.483</v>
      </c>
      <c r="T82" s="107">
        <v>452.9</v>
      </c>
      <c r="U82" s="13">
        <v>0</v>
      </c>
      <c r="V82" s="13">
        <v>581.3829999999999</v>
      </c>
      <c r="W82" s="13">
        <v>521.6220000000001</v>
      </c>
      <c r="X82" s="107">
        <v>152.6</v>
      </c>
      <c r="Y82" s="13">
        <v>0</v>
      </c>
      <c r="Z82" s="13">
        <v>674.2220000000001</v>
      </c>
      <c r="AA82" s="13">
        <v>0</v>
      </c>
      <c r="AB82" s="107">
        <v>0</v>
      </c>
      <c r="AC82" s="13">
        <v>0</v>
      </c>
      <c r="AD82" s="82">
        <v>0</v>
      </c>
    </row>
    <row r="83" spans="1:30" ht="12.75">
      <c r="A83" s="65" t="s">
        <v>81</v>
      </c>
      <c r="B83" s="65">
        <v>9462.6</v>
      </c>
      <c r="C83" s="105">
        <v>2975.3</v>
      </c>
      <c r="D83" s="65">
        <v>0</v>
      </c>
      <c r="E83" s="93">
        <v>12437.9</v>
      </c>
      <c r="F83" s="116">
        <v>61752.28100000001</v>
      </c>
      <c r="G83" s="105">
        <v>13174.6</v>
      </c>
      <c r="H83" s="65">
        <v>0</v>
      </c>
      <c r="I83" s="93">
        <v>74926.88100000002</v>
      </c>
      <c r="J83" s="65">
        <v>2339.58</v>
      </c>
      <c r="K83" s="105">
        <v>927.5</v>
      </c>
      <c r="L83" s="65">
        <v>0</v>
      </c>
      <c r="M83" s="93">
        <v>3267.08</v>
      </c>
      <c r="N83" s="65">
        <v>88</v>
      </c>
      <c r="O83" s="105">
        <v>38</v>
      </c>
      <c r="P83" s="65">
        <v>0</v>
      </c>
      <c r="Q83" s="93">
        <v>126</v>
      </c>
      <c r="R83" s="65" t="s">
        <v>81</v>
      </c>
      <c r="S83" s="13">
        <v>802.4119999999999</v>
      </c>
      <c r="T83" s="107">
        <v>509.4</v>
      </c>
      <c r="U83" s="13">
        <v>0</v>
      </c>
      <c r="V83" s="13">
        <v>1311.8120000000001</v>
      </c>
      <c r="W83" s="13">
        <v>89.4</v>
      </c>
      <c r="X83" s="107">
        <v>0</v>
      </c>
      <c r="Y83" s="13">
        <v>83.1</v>
      </c>
      <c r="Z83" s="13">
        <v>172.5</v>
      </c>
      <c r="AA83" s="13">
        <v>0</v>
      </c>
      <c r="AB83" s="107">
        <v>25.9</v>
      </c>
      <c r="AC83" s="13">
        <v>0</v>
      </c>
      <c r="AD83" s="82">
        <v>25.9</v>
      </c>
    </row>
    <row r="84" spans="1:30" ht="12.75">
      <c r="A84" s="65" t="s">
        <v>82</v>
      </c>
      <c r="B84" s="65">
        <v>268.385</v>
      </c>
      <c r="C84" s="105">
        <v>0</v>
      </c>
      <c r="D84" s="65">
        <v>0</v>
      </c>
      <c r="E84" s="93">
        <v>268.385</v>
      </c>
      <c r="F84" s="116">
        <v>101.6</v>
      </c>
      <c r="G84" s="105">
        <v>0</v>
      </c>
      <c r="H84" s="65">
        <v>0</v>
      </c>
      <c r="I84" s="93">
        <v>101.6</v>
      </c>
      <c r="J84" s="65">
        <v>105.251</v>
      </c>
      <c r="K84" s="105">
        <v>0</v>
      </c>
      <c r="L84" s="65">
        <v>0</v>
      </c>
      <c r="M84" s="93">
        <v>105.251</v>
      </c>
      <c r="N84" s="65">
        <v>6.093999999999999</v>
      </c>
      <c r="O84" s="105">
        <v>0</v>
      </c>
      <c r="P84" s="65">
        <v>0</v>
      </c>
      <c r="Q84" s="93">
        <v>6.093999999999999</v>
      </c>
      <c r="R84" s="65" t="s">
        <v>82</v>
      </c>
      <c r="S84" s="13">
        <v>318.475</v>
      </c>
      <c r="T84" s="107">
        <v>0</v>
      </c>
      <c r="U84" s="13">
        <v>0</v>
      </c>
      <c r="V84" s="13">
        <v>318.475</v>
      </c>
      <c r="W84" s="13">
        <v>0</v>
      </c>
      <c r="X84" s="107">
        <v>0</v>
      </c>
      <c r="Y84" s="13">
        <v>0</v>
      </c>
      <c r="Z84" s="13">
        <v>0</v>
      </c>
      <c r="AA84" s="13">
        <v>0</v>
      </c>
      <c r="AB84" s="107">
        <v>0</v>
      </c>
      <c r="AC84" s="13">
        <v>0</v>
      </c>
      <c r="AD84" s="82">
        <v>0</v>
      </c>
    </row>
    <row r="85" spans="1:30" ht="12.75">
      <c r="A85" s="65" t="s">
        <v>83</v>
      </c>
      <c r="B85" s="65">
        <v>926.8</v>
      </c>
      <c r="C85" s="105">
        <v>97</v>
      </c>
      <c r="D85" s="65">
        <v>0</v>
      </c>
      <c r="E85" s="93">
        <v>1023.8</v>
      </c>
      <c r="F85" s="116">
        <v>4764.1</v>
      </c>
      <c r="G85" s="105">
        <v>2030.4</v>
      </c>
      <c r="H85" s="65">
        <v>0</v>
      </c>
      <c r="I85" s="93">
        <v>6794.5</v>
      </c>
      <c r="J85" s="65">
        <v>0</v>
      </c>
      <c r="K85" s="105">
        <v>0</v>
      </c>
      <c r="L85" s="65">
        <v>0</v>
      </c>
      <c r="M85" s="93">
        <v>0</v>
      </c>
      <c r="N85" s="65">
        <v>0</v>
      </c>
      <c r="O85" s="105">
        <v>0</v>
      </c>
      <c r="P85" s="65">
        <v>0</v>
      </c>
      <c r="Q85" s="93">
        <v>0</v>
      </c>
      <c r="R85" s="65" t="s">
        <v>83</v>
      </c>
      <c r="S85" s="13">
        <v>272.4</v>
      </c>
      <c r="T85" s="107">
        <v>178.2</v>
      </c>
      <c r="U85" s="13">
        <v>0</v>
      </c>
      <c r="V85" s="13">
        <v>450.6</v>
      </c>
      <c r="W85" s="13">
        <v>0</v>
      </c>
      <c r="X85" s="107">
        <v>0</v>
      </c>
      <c r="Y85" s="13">
        <v>0</v>
      </c>
      <c r="Z85" s="13">
        <v>0</v>
      </c>
      <c r="AA85" s="13">
        <v>0</v>
      </c>
      <c r="AB85" s="107">
        <v>0</v>
      </c>
      <c r="AC85" s="13">
        <v>0</v>
      </c>
      <c r="AD85" s="82">
        <v>0</v>
      </c>
    </row>
    <row r="86" spans="1:30" ht="12.75">
      <c r="A86" s="65" t="s">
        <v>84</v>
      </c>
      <c r="B86" s="65">
        <v>9218.2</v>
      </c>
      <c r="C86" s="105">
        <v>24455.5</v>
      </c>
      <c r="D86" s="65">
        <v>0</v>
      </c>
      <c r="E86" s="93">
        <v>33673.7</v>
      </c>
      <c r="F86" s="116">
        <v>20252.5</v>
      </c>
      <c r="G86" s="105">
        <v>24182.9</v>
      </c>
      <c r="H86" s="65">
        <v>0</v>
      </c>
      <c r="I86" s="93">
        <v>44435.4</v>
      </c>
      <c r="J86" s="65">
        <v>175.6</v>
      </c>
      <c r="K86" s="105">
        <v>0</v>
      </c>
      <c r="L86" s="65">
        <v>0</v>
      </c>
      <c r="M86" s="93">
        <v>175.6</v>
      </c>
      <c r="N86" s="65">
        <v>1998.8</v>
      </c>
      <c r="O86" s="105">
        <v>121.4</v>
      </c>
      <c r="P86" s="65">
        <v>0</v>
      </c>
      <c r="Q86" s="93">
        <v>2120.2</v>
      </c>
      <c r="R86" s="65" t="s">
        <v>84</v>
      </c>
      <c r="S86" s="13">
        <v>1118.6</v>
      </c>
      <c r="T86" s="107">
        <v>1260</v>
      </c>
      <c r="U86" s="13">
        <v>0</v>
      </c>
      <c r="V86" s="13">
        <v>2378.6</v>
      </c>
      <c r="W86" s="13">
        <v>601.6</v>
      </c>
      <c r="X86" s="107">
        <v>729.7</v>
      </c>
      <c r="Y86" s="13">
        <v>5.8</v>
      </c>
      <c r="Z86" s="13">
        <v>1337.1</v>
      </c>
      <c r="AA86" s="13">
        <v>30.8</v>
      </c>
      <c r="AB86" s="107">
        <v>0</v>
      </c>
      <c r="AC86" s="13">
        <v>0</v>
      </c>
      <c r="AD86" s="82">
        <v>30.8</v>
      </c>
    </row>
    <row r="87" spans="1:30" ht="12.75">
      <c r="A87" s="65" t="s">
        <v>85</v>
      </c>
      <c r="B87" s="65">
        <v>127914.8</v>
      </c>
      <c r="C87" s="105">
        <v>34201.6</v>
      </c>
      <c r="D87" s="65">
        <v>0</v>
      </c>
      <c r="E87" s="93">
        <v>162116.4</v>
      </c>
      <c r="F87" s="116">
        <v>72551.2</v>
      </c>
      <c r="G87" s="105">
        <v>30017.4</v>
      </c>
      <c r="H87" s="65">
        <v>58.2</v>
      </c>
      <c r="I87" s="93">
        <v>102626.8</v>
      </c>
      <c r="J87" s="65">
        <v>70.8</v>
      </c>
      <c r="K87" s="105">
        <v>171</v>
      </c>
      <c r="L87" s="65">
        <v>0</v>
      </c>
      <c r="M87" s="93">
        <v>241.8</v>
      </c>
      <c r="N87" s="65">
        <v>0</v>
      </c>
      <c r="O87" s="105">
        <v>234.7</v>
      </c>
      <c r="P87" s="65">
        <v>0</v>
      </c>
      <c r="Q87" s="93">
        <v>234.7</v>
      </c>
      <c r="R87" s="65" t="s">
        <v>85</v>
      </c>
      <c r="S87" s="13">
        <v>1890.7</v>
      </c>
      <c r="T87" s="107">
        <v>562.6</v>
      </c>
      <c r="U87" s="13">
        <v>0</v>
      </c>
      <c r="V87" s="13">
        <v>2453.3</v>
      </c>
      <c r="W87" s="13">
        <v>104.8</v>
      </c>
      <c r="X87" s="107">
        <v>304.4</v>
      </c>
      <c r="Y87" s="13">
        <v>0</v>
      </c>
      <c r="Z87" s="13">
        <v>409.2</v>
      </c>
      <c r="AA87" s="13">
        <v>1493.3</v>
      </c>
      <c r="AB87" s="107">
        <v>20</v>
      </c>
      <c r="AC87" s="13">
        <v>0</v>
      </c>
      <c r="AD87" s="82">
        <v>1513.3</v>
      </c>
    </row>
    <row r="88" spans="1:30" ht="12.75">
      <c r="A88" s="65" t="s">
        <v>86</v>
      </c>
      <c r="B88" s="65">
        <v>495.9</v>
      </c>
      <c r="C88" s="105">
        <v>68.7</v>
      </c>
      <c r="D88" s="65">
        <v>0</v>
      </c>
      <c r="E88" s="93">
        <v>564.6</v>
      </c>
      <c r="F88" s="116">
        <v>413.9</v>
      </c>
      <c r="G88" s="105">
        <v>50</v>
      </c>
      <c r="H88" s="65">
        <v>0</v>
      </c>
      <c r="I88" s="93">
        <v>463.9</v>
      </c>
      <c r="J88" s="65">
        <v>0</v>
      </c>
      <c r="K88" s="105">
        <v>0</v>
      </c>
      <c r="L88" s="65">
        <v>0</v>
      </c>
      <c r="M88" s="93">
        <v>0</v>
      </c>
      <c r="N88" s="65">
        <v>0</v>
      </c>
      <c r="O88" s="105">
        <v>0</v>
      </c>
      <c r="P88" s="65">
        <v>0</v>
      </c>
      <c r="Q88" s="93">
        <v>0</v>
      </c>
      <c r="R88" s="65" t="s">
        <v>86</v>
      </c>
      <c r="S88" s="13">
        <v>0</v>
      </c>
      <c r="T88" s="107">
        <v>0</v>
      </c>
      <c r="U88" s="13">
        <v>10</v>
      </c>
      <c r="V88" s="13">
        <v>10</v>
      </c>
      <c r="W88" s="13">
        <v>0</v>
      </c>
      <c r="X88" s="107">
        <v>0</v>
      </c>
      <c r="Y88" s="13">
        <v>0</v>
      </c>
      <c r="Z88" s="13">
        <v>0</v>
      </c>
      <c r="AA88" s="13">
        <v>0</v>
      </c>
      <c r="AB88" s="107">
        <v>0</v>
      </c>
      <c r="AC88" s="13">
        <v>0</v>
      </c>
      <c r="AD88" s="82">
        <v>0</v>
      </c>
    </row>
    <row r="89" spans="1:30" ht="12.75">
      <c r="A89" s="65" t="s">
        <v>87</v>
      </c>
      <c r="B89" s="65">
        <v>24799.96</v>
      </c>
      <c r="C89" s="105">
        <v>602.134</v>
      </c>
      <c r="D89" s="65">
        <v>0</v>
      </c>
      <c r="E89" s="93">
        <v>25402.094</v>
      </c>
      <c r="F89" s="116">
        <v>815.55</v>
      </c>
      <c r="G89" s="105">
        <v>0</v>
      </c>
      <c r="H89" s="65">
        <v>0</v>
      </c>
      <c r="I89" s="93">
        <v>815.55</v>
      </c>
      <c r="J89" s="65">
        <v>0</v>
      </c>
      <c r="K89" s="105">
        <v>0</v>
      </c>
      <c r="L89" s="65">
        <v>0</v>
      </c>
      <c r="M89" s="93">
        <v>0</v>
      </c>
      <c r="N89" s="65">
        <v>0</v>
      </c>
      <c r="O89" s="105">
        <v>0</v>
      </c>
      <c r="P89" s="65">
        <v>0</v>
      </c>
      <c r="Q89" s="93">
        <v>0</v>
      </c>
      <c r="R89" s="65" t="s">
        <v>87</v>
      </c>
      <c r="S89" s="13">
        <v>238.13</v>
      </c>
      <c r="T89" s="107">
        <v>0</v>
      </c>
      <c r="U89" s="13">
        <v>11.2</v>
      </c>
      <c r="V89" s="13">
        <v>249.33</v>
      </c>
      <c r="W89" s="13">
        <v>200.99</v>
      </c>
      <c r="X89" s="107">
        <v>0</v>
      </c>
      <c r="Y89" s="13">
        <v>0</v>
      </c>
      <c r="Z89" s="13">
        <v>200.99</v>
      </c>
      <c r="AA89" s="13">
        <v>0</v>
      </c>
      <c r="AB89" s="107">
        <v>0</v>
      </c>
      <c r="AC89" s="13">
        <v>0</v>
      </c>
      <c r="AD89" s="82">
        <v>0</v>
      </c>
    </row>
    <row r="90" spans="1:30" ht="12.75">
      <c r="A90" s="65" t="s">
        <v>88</v>
      </c>
      <c r="B90" s="65">
        <v>125893.902</v>
      </c>
      <c r="C90" s="105">
        <v>70148.496</v>
      </c>
      <c r="D90" s="65">
        <v>0</v>
      </c>
      <c r="E90" s="93">
        <v>196042.39800000004</v>
      </c>
      <c r="F90" s="116">
        <v>15103.407000000001</v>
      </c>
      <c r="G90" s="105">
        <v>8868.55</v>
      </c>
      <c r="H90" s="65">
        <v>0</v>
      </c>
      <c r="I90" s="93">
        <v>23971.957</v>
      </c>
      <c r="J90" s="65">
        <v>377</v>
      </c>
      <c r="K90" s="105">
        <v>0</v>
      </c>
      <c r="L90" s="65">
        <v>0</v>
      </c>
      <c r="M90" s="93">
        <v>377</v>
      </c>
      <c r="N90" s="65">
        <v>133.3</v>
      </c>
      <c r="O90" s="105">
        <v>0</v>
      </c>
      <c r="P90" s="65">
        <v>0</v>
      </c>
      <c r="Q90" s="93">
        <v>133.3</v>
      </c>
      <c r="R90" s="65" t="s">
        <v>88</v>
      </c>
      <c r="S90" s="13">
        <v>12752.546999999997</v>
      </c>
      <c r="T90" s="107">
        <v>5259.214000000002</v>
      </c>
      <c r="U90" s="13">
        <v>424.66</v>
      </c>
      <c r="V90" s="13">
        <v>18436.420999999988</v>
      </c>
      <c r="W90" s="13">
        <v>1743.9379999999996</v>
      </c>
      <c r="X90" s="107">
        <v>417.92800000000005</v>
      </c>
      <c r="Y90" s="13">
        <v>0</v>
      </c>
      <c r="Z90" s="13">
        <v>2161.8660000000004</v>
      </c>
      <c r="AA90" s="13">
        <v>0</v>
      </c>
      <c r="AB90" s="107">
        <v>0</v>
      </c>
      <c r="AC90" s="13">
        <v>0</v>
      </c>
      <c r="AD90" s="82">
        <v>0</v>
      </c>
    </row>
    <row r="91" spans="1:30" ht="12.75">
      <c r="A91" s="65" t="s">
        <v>89</v>
      </c>
      <c r="B91" s="65">
        <v>475.4</v>
      </c>
      <c r="C91" s="105">
        <v>1575.5</v>
      </c>
      <c r="D91" s="65">
        <v>0</v>
      </c>
      <c r="E91" s="93">
        <v>2050.9</v>
      </c>
      <c r="F91" s="116">
        <v>0</v>
      </c>
      <c r="G91" s="105">
        <v>0</v>
      </c>
      <c r="H91" s="65">
        <v>0</v>
      </c>
      <c r="I91" s="93">
        <v>0</v>
      </c>
      <c r="J91" s="65">
        <v>0</v>
      </c>
      <c r="K91" s="105">
        <v>0</v>
      </c>
      <c r="L91" s="65">
        <v>0</v>
      </c>
      <c r="M91" s="93">
        <v>0</v>
      </c>
      <c r="N91" s="65">
        <v>0</v>
      </c>
      <c r="O91" s="105">
        <v>0</v>
      </c>
      <c r="P91" s="65">
        <v>0</v>
      </c>
      <c r="Q91" s="93">
        <v>0</v>
      </c>
      <c r="R91" s="65" t="s">
        <v>89</v>
      </c>
      <c r="S91" s="13">
        <v>0</v>
      </c>
      <c r="T91" s="107">
        <v>0</v>
      </c>
      <c r="U91" s="13">
        <v>0</v>
      </c>
      <c r="V91" s="13">
        <v>0</v>
      </c>
      <c r="W91" s="13">
        <v>0</v>
      </c>
      <c r="X91" s="107">
        <v>0</v>
      </c>
      <c r="Y91" s="13">
        <v>0</v>
      </c>
      <c r="Z91" s="13">
        <v>0</v>
      </c>
      <c r="AA91" s="13">
        <v>0</v>
      </c>
      <c r="AB91" s="107">
        <v>0</v>
      </c>
      <c r="AC91" s="13">
        <v>0</v>
      </c>
      <c r="AD91" s="82">
        <v>0</v>
      </c>
    </row>
    <row r="92" spans="1:30" ht="12.75">
      <c r="A92" s="65" t="s">
        <v>90</v>
      </c>
      <c r="B92" s="65">
        <v>24467.25</v>
      </c>
      <c r="C92" s="105">
        <v>21216.27</v>
      </c>
      <c r="D92" s="65">
        <v>0</v>
      </c>
      <c r="E92" s="93">
        <v>45683.52</v>
      </c>
      <c r="F92" s="116">
        <v>1141.33</v>
      </c>
      <c r="G92" s="105">
        <v>387.3</v>
      </c>
      <c r="H92" s="65">
        <v>0</v>
      </c>
      <c r="I92" s="93">
        <v>1528.63</v>
      </c>
      <c r="J92" s="65">
        <v>0</v>
      </c>
      <c r="K92" s="105">
        <v>0</v>
      </c>
      <c r="L92" s="65">
        <v>0</v>
      </c>
      <c r="M92" s="93">
        <v>0</v>
      </c>
      <c r="N92" s="65">
        <v>46.69</v>
      </c>
      <c r="O92" s="105">
        <v>0</v>
      </c>
      <c r="P92" s="65">
        <v>0</v>
      </c>
      <c r="Q92" s="93">
        <v>46.69</v>
      </c>
      <c r="R92" s="65" t="s">
        <v>90</v>
      </c>
      <c r="S92" s="13">
        <v>5293.37</v>
      </c>
      <c r="T92" s="107">
        <v>4409.51</v>
      </c>
      <c r="U92" s="13">
        <v>0</v>
      </c>
      <c r="V92" s="13">
        <v>9702.88</v>
      </c>
      <c r="W92" s="13">
        <v>265.77</v>
      </c>
      <c r="X92" s="107">
        <v>202.29</v>
      </c>
      <c r="Y92" s="13">
        <v>0</v>
      </c>
      <c r="Z92" s="13">
        <v>468.06</v>
      </c>
      <c r="AA92" s="13">
        <v>0</v>
      </c>
      <c r="AB92" s="107">
        <v>0</v>
      </c>
      <c r="AC92" s="13">
        <v>0</v>
      </c>
      <c r="AD92" s="82">
        <v>0</v>
      </c>
    </row>
    <row r="93" spans="1:30" ht="12.75">
      <c r="A93" s="65" t="s">
        <v>91</v>
      </c>
      <c r="B93">
        <v>0</v>
      </c>
      <c r="C93" s="106">
        <v>0</v>
      </c>
      <c r="D93">
        <v>0</v>
      </c>
      <c r="E93" s="94">
        <v>0</v>
      </c>
      <c r="F93" s="117">
        <v>0</v>
      </c>
      <c r="G93" s="106">
        <v>0</v>
      </c>
      <c r="H93">
        <v>0</v>
      </c>
      <c r="I93" s="94">
        <v>0</v>
      </c>
      <c r="J93">
        <v>0</v>
      </c>
      <c r="K93" s="106">
        <v>0</v>
      </c>
      <c r="L93">
        <v>0</v>
      </c>
      <c r="M93" s="94">
        <v>0</v>
      </c>
      <c r="N93">
        <v>0</v>
      </c>
      <c r="O93" s="106">
        <v>0</v>
      </c>
      <c r="P93">
        <v>0</v>
      </c>
      <c r="Q93" s="94">
        <v>0</v>
      </c>
      <c r="R93" s="65" t="s">
        <v>91</v>
      </c>
      <c r="S93" s="13">
        <v>0</v>
      </c>
      <c r="T93" s="107">
        <v>0</v>
      </c>
      <c r="U93" s="13">
        <v>0</v>
      </c>
      <c r="V93" s="13">
        <v>0</v>
      </c>
      <c r="W93" s="13">
        <v>0</v>
      </c>
      <c r="X93" s="107">
        <v>0</v>
      </c>
      <c r="Y93" s="13">
        <v>0</v>
      </c>
      <c r="Z93" s="13">
        <v>0</v>
      </c>
      <c r="AA93" s="13">
        <v>0</v>
      </c>
      <c r="AB93" s="107">
        <v>0</v>
      </c>
      <c r="AC93" s="13">
        <v>0</v>
      </c>
      <c r="AD93" s="82">
        <v>0</v>
      </c>
    </row>
    <row r="94" spans="1:30" ht="12.75">
      <c r="A94" s="65" t="s">
        <v>92</v>
      </c>
      <c r="B94">
        <v>0</v>
      </c>
      <c r="C94" s="106">
        <v>81.9</v>
      </c>
      <c r="D94">
        <v>0</v>
      </c>
      <c r="E94" s="94">
        <v>81.9</v>
      </c>
      <c r="F94" s="117">
        <v>0</v>
      </c>
      <c r="G94" s="106">
        <v>0</v>
      </c>
      <c r="H94">
        <v>0</v>
      </c>
      <c r="I94" s="94">
        <v>0</v>
      </c>
      <c r="J94">
        <v>0</v>
      </c>
      <c r="K94" s="106">
        <v>0</v>
      </c>
      <c r="L94">
        <v>0</v>
      </c>
      <c r="M94" s="94">
        <v>0</v>
      </c>
      <c r="N94">
        <v>0</v>
      </c>
      <c r="O94" s="106">
        <v>0</v>
      </c>
      <c r="P94">
        <v>0</v>
      </c>
      <c r="Q94" s="94">
        <v>0</v>
      </c>
      <c r="R94" s="65" t="s">
        <v>92</v>
      </c>
      <c r="S94" s="13">
        <v>0</v>
      </c>
      <c r="T94" s="107">
        <v>0</v>
      </c>
      <c r="U94" s="13">
        <v>0</v>
      </c>
      <c r="V94" s="13">
        <v>0</v>
      </c>
      <c r="W94" s="13">
        <v>0</v>
      </c>
      <c r="X94" s="107">
        <v>0</v>
      </c>
      <c r="Y94" s="13">
        <v>0</v>
      </c>
      <c r="Z94" s="13">
        <v>0</v>
      </c>
      <c r="AA94" s="13">
        <v>0</v>
      </c>
      <c r="AB94" s="107">
        <v>0</v>
      </c>
      <c r="AC94" s="13">
        <v>0</v>
      </c>
      <c r="AD94" s="82">
        <v>0</v>
      </c>
    </row>
    <row r="95" spans="1:30" ht="12.75">
      <c r="A95" s="65" t="s">
        <v>93</v>
      </c>
      <c r="B95">
        <v>0</v>
      </c>
      <c r="C95" s="106">
        <v>0</v>
      </c>
      <c r="D95">
        <v>0</v>
      </c>
      <c r="E95" s="94">
        <v>0</v>
      </c>
      <c r="F95" s="117">
        <v>0</v>
      </c>
      <c r="G95" s="106">
        <v>0</v>
      </c>
      <c r="H95">
        <v>0</v>
      </c>
      <c r="I95" s="94">
        <v>0</v>
      </c>
      <c r="J95">
        <v>0</v>
      </c>
      <c r="K95" s="106">
        <v>0</v>
      </c>
      <c r="L95">
        <v>0</v>
      </c>
      <c r="M95" s="94">
        <v>0</v>
      </c>
      <c r="N95">
        <v>0</v>
      </c>
      <c r="O95" s="106">
        <v>0</v>
      </c>
      <c r="P95">
        <v>0</v>
      </c>
      <c r="Q95" s="94">
        <v>0</v>
      </c>
      <c r="R95" s="65" t="s">
        <v>93</v>
      </c>
      <c r="S95" s="13">
        <v>0</v>
      </c>
      <c r="T95" s="107">
        <v>0</v>
      </c>
      <c r="U95" s="13">
        <v>0</v>
      </c>
      <c r="V95" s="13">
        <v>0</v>
      </c>
      <c r="W95" s="13">
        <v>0</v>
      </c>
      <c r="X95" s="107">
        <v>0</v>
      </c>
      <c r="Y95" s="13">
        <v>0</v>
      </c>
      <c r="Z95" s="13">
        <v>0</v>
      </c>
      <c r="AA95" s="13">
        <v>0</v>
      </c>
      <c r="AB95" s="107">
        <v>0</v>
      </c>
      <c r="AC95" s="13">
        <v>0</v>
      </c>
      <c r="AD95" s="82">
        <v>0</v>
      </c>
    </row>
    <row r="96" spans="1:30" ht="12.75">
      <c r="A96" s="65" t="s">
        <v>94</v>
      </c>
      <c r="B96" s="65">
        <v>13819.4</v>
      </c>
      <c r="C96" s="105">
        <v>6953.9</v>
      </c>
      <c r="D96" s="65">
        <v>0</v>
      </c>
      <c r="E96" s="93">
        <v>20773.3</v>
      </c>
      <c r="F96" s="116">
        <v>31.2</v>
      </c>
      <c r="G96" s="105">
        <v>0</v>
      </c>
      <c r="H96" s="65">
        <v>0</v>
      </c>
      <c r="I96" s="93">
        <v>31.2</v>
      </c>
      <c r="J96" s="65">
        <v>0</v>
      </c>
      <c r="K96" s="105">
        <v>0</v>
      </c>
      <c r="L96" s="65">
        <v>0</v>
      </c>
      <c r="M96" s="93">
        <v>0</v>
      </c>
      <c r="N96" s="65">
        <v>11.8</v>
      </c>
      <c r="O96" s="105">
        <v>0</v>
      </c>
      <c r="P96" s="65">
        <v>0</v>
      </c>
      <c r="Q96" s="93">
        <v>11.8</v>
      </c>
      <c r="R96" s="65" t="s">
        <v>94</v>
      </c>
      <c r="S96" s="13">
        <v>1697.9</v>
      </c>
      <c r="T96" s="107">
        <v>606.6</v>
      </c>
      <c r="U96" s="13">
        <v>0</v>
      </c>
      <c r="V96" s="13">
        <v>2304.5</v>
      </c>
      <c r="W96" s="13">
        <v>2760.5</v>
      </c>
      <c r="X96" s="107">
        <v>185.2</v>
      </c>
      <c r="Y96" s="13">
        <v>0</v>
      </c>
      <c r="Z96" s="13">
        <v>2945.7</v>
      </c>
      <c r="AA96" s="13">
        <v>0</v>
      </c>
      <c r="AB96" s="107">
        <v>0</v>
      </c>
      <c r="AC96" s="13">
        <v>0</v>
      </c>
      <c r="AD96" s="82">
        <v>0</v>
      </c>
    </row>
    <row r="97" spans="1:30" s="59" customFormat="1" ht="13.5" customHeight="1">
      <c r="A97" s="65" t="s">
        <v>95</v>
      </c>
      <c r="B97">
        <v>925.2</v>
      </c>
      <c r="C97" s="106">
        <v>159.1</v>
      </c>
      <c r="D97">
        <v>0</v>
      </c>
      <c r="E97" s="94">
        <v>1084.3</v>
      </c>
      <c r="F97" s="117">
        <v>0</v>
      </c>
      <c r="G97" s="106">
        <v>0</v>
      </c>
      <c r="H97">
        <v>0</v>
      </c>
      <c r="I97" s="94">
        <v>0</v>
      </c>
      <c r="J97">
        <v>0</v>
      </c>
      <c r="K97" s="106">
        <v>0</v>
      </c>
      <c r="L97">
        <v>0</v>
      </c>
      <c r="M97" s="94">
        <v>0</v>
      </c>
      <c r="N97">
        <v>0</v>
      </c>
      <c r="O97" s="106">
        <v>0</v>
      </c>
      <c r="P97">
        <v>0</v>
      </c>
      <c r="Q97" s="94">
        <v>0</v>
      </c>
      <c r="R97" s="65" t="s">
        <v>255</v>
      </c>
      <c r="S97" s="13">
        <v>0</v>
      </c>
      <c r="T97" s="107">
        <v>0</v>
      </c>
      <c r="U97" s="13">
        <v>0</v>
      </c>
      <c r="V97" s="13">
        <v>0</v>
      </c>
      <c r="W97" s="13">
        <v>0</v>
      </c>
      <c r="X97" s="107">
        <v>0</v>
      </c>
      <c r="Y97" s="13">
        <v>0</v>
      </c>
      <c r="Z97" s="13">
        <v>0</v>
      </c>
      <c r="AA97" s="13">
        <v>0</v>
      </c>
      <c r="AB97" s="107">
        <v>0</v>
      </c>
      <c r="AC97" s="13">
        <v>0</v>
      </c>
      <c r="AD97" s="82">
        <v>0</v>
      </c>
    </row>
    <row r="98" spans="1:30" s="59" customFormat="1" ht="13.5" customHeight="1">
      <c r="A98" s="65"/>
      <c r="B98" s="65"/>
      <c r="C98" s="105"/>
      <c r="D98" s="65"/>
      <c r="E98" s="93"/>
      <c r="F98" s="116"/>
      <c r="G98" s="105"/>
      <c r="H98" s="65"/>
      <c r="I98" s="93"/>
      <c r="J98" s="65"/>
      <c r="K98" s="105"/>
      <c r="L98" s="65"/>
      <c r="M98" s="93"/>
      <c r="N98" s="65"/>
      <c r="O98" s="105"/>
      <c r="P98" s="65"/>
      <c r="Q98" s="93"/>
      <c r="R98" s="65" t="s">
        <v>95</v>
      </c>
      <c r="S98" s="13"/>
      <c r="T98" s="107"/>
      <c r="U98" s="13"/>
      <c r="V98" s="13"/>
      <c r="W98" s="13"/>
      <c r="X98" s="107"/>
      <c r="Y98" s="13"/>
      <c r="Z98" s="13"/>
      <c r="AA98" s="13"/>
      <c r="AB98" s="107"/>
      <c r="AC98" s="13"/>
      <c r="AD98" s="82"/>
    </row>
    <row r="99" spans="1:30" ht="12.75">
      <c r="A99" s="65"/>
      <c r="B99" s="13"/>
      <c r="C99" s="107"/>
      <c r="D99" s="13"/>
      <c r="E99" s="95"/>
      <c r="F99" s="82"/>
      <c r="G99" s="111"/>
      <c r="H99" s="82"/>
      <c r="I99" s="95"/>
      <c r="J99" s="13"/>
      <c r="K99" s="111"/>
      <c r="L99" s="82"/>
      <c r="M99" s="95"/>
      <c r="N99" s="13"/>
      <c r="O99" s="111"/>
      <c r="P99" s="82"/>
      <c r="Q99" s="95"/>
      <c r="R99" s="65"/>
      <c r="S99" s="13"/>
      <c r="T99" s="107"/>
      <c r="U99" s="13"/>
      <c r="V99" s="13"/>
      <c r="W99" s="13"/>
      <c r="X99" s="107"/>
      <c r="Y99" s="13"/>
      <c r="Z99" s="13"/>
      <c r="AA99" s="13"/>
      <c r="AB99" s="107"/>
      <c r="AC99" s="13"/>
      <c r="AD99" s="82"/>
    </row>
    <row r="100" spans="1:30" ht="12.75">
      <c r="A100" s="15" t="s">
        <v>248</v>
      </c>
      <c r="B100" s="80">
        <f>SUM(B2:B99)</f>
        <v>3074626.0950000007</v>
      </c>
      <c r="C100" s="108">
        <f aca="true" t="shared" si="0" ref="C100:Q100">SUM(C2:C99)</f>
        <v>1739623.2590000012</v>
      </c>
      <c r="D100" s="80">
        <f t="shared" si="0"/>
        <v>38237.935000000005</v>
      </c>
      <c r="E100" s="96">
        <f t="shared" si="0"/>
        <v>4852487.289</v>
      </c>
      <c r="F100" s="83">
        <f t="shared" si="0"/>
        <v>1020939.1859999999</v>
      </c>
      <c r="G100" s="112">
        <f t="shared" si="0"/>
        <v>518553.151</v>
      </c>
      <c r="H100" s="83">
        <f t="shared" si="0"/>
        <v>28258.088</v>
      </c>
      <c r="I100" s="96">
        <f t="shared" si="0"/>
        <v>1567750.4250000003</v>
      </c>
      <c r="J100" s="80">
        <f t="shared" si="0"/>
        <v>68892.83600000001</v>
      </c>
      <c r="K100" s="112">
        <f t="shared" si="0"/>
        <v>35025.598999999995</v>
      </c>
      <c r="L100" s="83">
        <f t="shared" si="0"/>
        <v>3345.9919999999993</v>
      </c>
      <c r="M100" s="96">
        <f t="shared" si="0"/>
        <v>107264.42700000001</v>
      </c>
      <c r="N100" s="80">
        <f t="shared" si="0"/>
        <v>12548.784999999996</v>
      </c>
      <c r="O100" s="112">
        <f t="shared" si="0"/>
        <v>7307.179999999998</v>
      </c>
      <c r="P100" s="83">
        <f t="shared" si="0"/>
        <v>1850.0499999999997</v>
      </c>
      <c r="Q100" s="96">
        <f t="shared" si="0"/>
        <v>21706.014999999996</v>
      </c>
      <c r="R100" s="2">
        <v>99</v>
      </c>
      <c r="S100" s="16">
        <f aca="true" t="shared" si="1" ref="S100:AD100">SUM(S2:S98)</f>
        <v>303592.721</v>
      </c>
      <c r="T100" s="115">
        <f t="shared" si="1"/>
        <v>139523.086</v>
      </c>
      <c r="U100" s="16">
        <f t="shared" si="1"/>
        <v>11343.097000000002</v>
      </c>
      <c r="V100" s="16">
        <f t="shared" si="1"/>
        <v>454458.90399999986</v>
      </c>
      <c r="W100" s="16">
        <f t="shared" si="1"/>
        <v>171492.83099999998</v>
      </c>
      <c r="X100" s="115">
        <f t="shared" si="1"/>
        <v>68554.811</v>
      </c>
      <c r="Y100" s="16">
        <f t="shared" si="1"/>
        <v>5345.11</v>
      </c>
      <c r="Z100" s="16">
        <f t="shared" si="1"/>
        <v>245392.75199999998</v>
      </c>
      <c r="AA100" s="16">
        <f t="shared" si="1"/>
        <v>2668.5</v>
      </c>
      <c r="AB100" s="115">
        <f t="shared" si="1"/>
        <v>241.74</v>
      </c>
      <c r="AC100" s="16">
        <f t="shared" si="1"/>
        <v>190.73</v>
      </c>
      <c r="AD100" s="169">
        <f t="shared" si="1"/>
        <v>3100.9700000000003</v>
      </c>
    </row>
    <row r="101" spans="1:30" s="60" customFormat="1" ht="12">
      <c r="A101" s="17"/>
      <c r="B101" s="18">
        <f>SUM(B97)</f>
        <v>925.2</v>
      </c>
      <c r="C101" s="69">
        <f aca="true" t="shared" si="2" ref="C101:Q101">SUM(C97)</f>
        <v>159.1</v>
      </c>
      <c r="D101" s="18">
        <f t="shared" si="2"/>
        <v>0</v>
      </c>
      <c r="E101" s="97">
        <f t="shared" si="2"/>
        <v>1084.3</v>
      </c>
      <c r="F101" s="78">
        <f t="shared" si="2"/>
        <v>0</v>
      </c>
      <c r="G101" s="69">
        <f t="shared" si="2"/>
        <v>0</v>
      </c>
      <c r="H101" s="18">
        <f t="shared" si="2"/>
        <v>0</v>
      </c>
      <c r="I101" s="97">
        <f t="shared" si="2"/>
        <v>0</v>
      </c>
      <c r="J101" s="18">
        <f t="shared" si="2"/>
        <v>0</v>
      </c>
      <c r="K101" s="69">
        <f t="shared" si="2"/>
        <v>0</v>
      </c>
      <c r="L101" s="18">
        <f t="shared" si="2"/>
        <v>0</v>
      </c>
      <c r="M101" s="97">
        <f t="shared" si="2"/>
        <v>0</v>
      </c>
      <c r="N101" s="18">
        <f t="shared" si="2"/>
        <v>0</v>
      </c>
      <c r="O101" s="69">
        <f t="shared" si="2"/>
        <v>0</v>
      </c>
      <c r="P101" s="18">
        <f t="shared" si="2"/>
        <v>0</v>
      </c>
      <c r="Q101" s="97">
        <f t="shared" si="2"/>
        <v>0</v>
      </c>
      <c r="R101" s="19"/>
      <c r="S101" s="18">
        <f>SUM(S97:S98)</f>
        <v>0</v>
      </c>
      <c r="T101" s="69">
        <f aca="true" t="shared" si="3" ref="T101:AD101">SUM(T97:T98)</f>
        <v>0</v>
      </c>
      <c r="U101" s="18">
        <f t="shared" si="3"/>
        <v>0</v>
      </c>
      <c r="V101" s="18">
        <f t="shared" si="3"/>
        <v>0</v>
      </c>
      <c r="W101" s="18">
        <f t="shared" si="3"/>
        <v>0</v>
      </c>
      <c r="X101" s="69">
        <f t="shared" si="3"/>
        <v>0</v>
      </c>
      <c r="Y101" s="18">
        <f t="shared" si="3"/>
        <v>0</v>
      </c>
      <c r="Z101" s="18">
        <f t="shared" si="3"/>
        <v>0</v>
      </c>
      <c r="AA101" s="18">
        <f t="shared" si="3"/>
        <v>0</v>
      </c>
      <c r="AB101" s="69">
        <f t="shared" si="3"/>
        <v>0</v>
      </c>
      <c r="AC101" s="18">
        <f t="shared" si="3"/>
        <v>0</v>
      </c>
      <c r="AD101" s="78">
        <f t="shared" si="3"/>
        <v>0</v>
      </c>
    </row>
    <row r="102" spans="1:30" ht="27">
      <c r="A102" s="202"/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</row>
    <row r="103" spans="1:30" ht="28.5" customHeight="1">
      <c r="A103" s="197" t="s">
        <v>258</v>
      </c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205" t="s">
        <v>259</v>
      </c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</row>
    <row r="104" spans="1:30" s="61" customFormat="1" ht="28.5" customHeight="1">
      <c r="A104" s="206" t="s">
        <v>267</v>
      </c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3" t="str">
        <f>$A$104</f>
        <v>situation provisoire au 28 février  (arrêtée à 23/03/2012)</v>
      </c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</row>
    <row r="105" spans="1:30" s="62" customFormat="1" ht="35.25" customHeight="1">
      <c r="A105" s="204" t="s">
        <v>262</v>
      </c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 t="str">
        <f>A105</f>
        <v>Les chiffres sont issus des collectes des campagnes  2010/11. L'étude est réalisée à partir du département d'exploitation du silo et les graines sont d'origine française.</v>
      </c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</row>
    <row r="106" spans="1:30" ht="17.25" customHeight="1">
      <c r="A106" s="20"/>
      <c r="B106" s="20"/>
      <c r="C106" s="109"/>
      <c r="D106" s="22"/>
      <c r="E106" s="98"/>
      <c r="F106" s="84"/>
      <c r="G106" s="113"/>
      <c r="H106" s="84"/>
      <c r="I106" s="98"/>
      <c r="J106" s="20"/>
      <c r="K106" s="113"/>
      <c r="L106" s="84"/>
      <c r="M106" s="98"/>
      <c r="N106" s="20"/>
      <c r="O106" s="113"/>
      <c r="P106" s="84"/>
      <c r="Q106" s="98"/>
      <c r="R106" s="20"/>
      <c r="S106" s="20"/>
      <c r="T106" s="109"/>
      <c r="U106" s="20"/>
      <c r="V106" s="21"/>
      <c r="W106" s="20"/>
      <c r="X106" s="109"/>
      <c r="Y106" s="20"/>
      <c r="Z106" s="21"/>
      <c r="AA106" s="20"/>
      <c r="AB106" s="109"/>
      <c r="AC106" s="20"/>
      <c r="AD106" s="170"/>
    </row>
    <row r="107" spans="1:30" s="63" customFormat="1" ht="22.5">
      <c r="A107" s="23"/>
      <c r="B107" s="24" t="s">
        <v>96</v>
      </c>
      <c r="C107" s="25"/>
      <c r="D107" s="25"/>
      <c r="E107" s="99"/>
      <c r="F107" s="24" t="s">
        <v>97</v>
      </c>
      <c r="G107" s="25"/>
      <c r="H107" s="25"/>
      <c r="I107" s="99"/>
      <c r="J107" s="24" t="s">
        <v>98</v>
      </c>
      <c r="K107" s="25"/>
      <c r="L107" s="25"/>
      <c r="M107" s="99"/>
      <c r="N107" s="24" t="s">
        <v>99</v>
      </c>
      <c r="O107" s="25"/>
      <c r="P107" s="25"/>
      <c r="Q107" s="99"/>
      <c r="R107" s="23"/>
      <c r="S107" s="24" t="s">
        <v>100</v>
      </c>
      <c r="T107" s="25"/>
      <c r="U107" s="25"/>
      <c r="V107" s="25"/>
      <c r="W107" s="24" t="s">
        <v>249</v>
      </c>
      <c r="X107" s="25"/>
      <c r="Y107" s="25"/>
      <c r="Z107" s="25"/>
      <c r="AA107" s="24" t="s">
        <v>102</v>
      </c>
      <c r="AB107" s="25"/>
      <c r="AC107" s="25"/>
      <c r="AD107" s="25"/>
    </row>
    <row r="108" spans="1:30" s="64" customFormat="1" ht="15" customHeight="1">
      <c r="A108" s="92"/>
      <c r="B108" s="136" t="s">
        <v>250</v>
      </c>
      <c r="C108" s="136" t="s">
        <v>251</v>
      </c>
      <c r="D108" s="136" t="s">
        <v>252</v>
      </c>
      <c r="E108" s="139" t="s">
        <v>253</v>
      </c>
      <c r="F108" s="137" t="s">
        <v>250</v>
      </c>
      <c r="G108" s="137" t="s">
        <v>251</v>
      </c>
      <c r="H108" s="137" t="s">
        <v>252</v>
      </c>
      <c r="I108" s="139" t="s">
        <v>103</v>
      </c>
      <c r="J108" s="137" t="s">
        <v>250</v>
      </c>
      <c r="K108" s="137" t="s">
        <v>251</v>
      </c>
      <c r="L108" s="137" t="s">
        <v>252</v>
      </c>
      <c r="M108" s="139" t="s">
        <v>103</v>
      </c>
      <c r="N108" s="137" t="s">
        <v>250</v>
      </c>
      <c r="O108" s="137" t="s">
        <v>251</v>
      </c>
      <c r="P108" s="137" t="s">
        <v>252</v>
      </c>
      <c r="Q108" s="138" t="s">
        <v>103</v>
      </c>
      <c r="R108" s="92"/>
      <c r="S108" s="136" t="s">
        <v>250</v>
      </c>
      <c r="T108" s="136" t="s">
        <v>251</v>
      </c>
      <c r="U108" s="136" t="s">
        <v>252</v>
      </c>
      <c r="V108" s="139" t="s">
        <v>103</v>
      </c>
      <c r="W108" s="137" t="s">
        <v>250</v>
      </c>
      <c r="X108" s="137" t="s">
        <v>251</v>
      </c>
      <c r="Y108" s="137" t="s">
        <v>252</v>
      </c>
      <c r="Z108" s="139" t="s">
        <v>103</v>
      </c>
      <c r="AA108" s="137" t="s">
        <v>250</v>
      </c>
      <c r="AB108" s="137" t="s">
        <v>251</v>
      </c>
      <c r="AC108" s="137" t="s">
        <v>252</v>
      </c>
      <c r="AD108" s="138" t="s">
        <v>103</v>
      </c>
    </row>
    <row r="109" spans="1:30" s="27" customFormat="1" ht="12.75">
      <c r="A109" s="129" t="s">
        <v>105</v>
      </c>
      <c r="B109" s="10"/>
      <c r="C109" s="10"/>
      <c r="D109" s="10"/>
      <c r="E109" s="144"/>
      <c r="F109" s="157"/>
      <c r="G109" s="10"/>
      <c r="H109" s="10"/>
      <c r="I109" s="144"/>
      <c r="J109" s="151"/>
      <c r="K109" s="10"/>
      <c r="L109" s="10"/>
      <c r="M109" s="144"/>
      <c r="N109" s="10"/>
      <c r="O109" s="10"/>
      <c r="P109" s="10"/>
      <c r="Q109" s="10"/>
      <c r="R109" s="129" t="s">
        <v>105</v>
      </c>
      <c r="S109" s="10"/>
      <c r="T109" s="10"/>
      <c r="U109" s="10"/>
      <c r="V109" s="144"/>
      <c r="W109" s="157"/>
      <c r="X109" s="10"/>
      <c r="Y109" s="10"/>
      <c r="Z109" s="144"/>
      <c r="AA109" s="151"/>
      <c r="AB109" s="10"/>
      <c r="AC109" s="10"/>
      <c r="AD109" s="10"/>
    </row>
    <row r="110" spans="1:30" s="27" customFormat="1" ht="12.75">
      <c r="A110" s="128" t="s">
        <v>106</v>
      </c>
      <c r="B110" s="51">
        <v>0</v>
      </c>
      <c r="C110" s="51">
        <v>0</v>
      </c>
      <c r="D110" s="51">
        <v>0</v>
      </c>
      <c r="E110" s="145">
        <v>0</v>
      </c>
      <c r="F110" s="152">
        <v>0</v>
      </c>
      <c r="G110" s="51">
        <v>0</v>
      </c>
      <c r="H110" s="51">
        <f>H76</f>
        <v>0</v>
      </c>
      <c r="I110" s="51">
        <f>I76</f>
        <v>0</v>
      </c>
      <c r="J110" s="152">
        <v>0</v>
      </c>
      <c r="K110" s="51">
        <v>0</v>
      </c>
      <c r="L110" s="51">
        <f>L76</f>
        <v>0</v>
      </c>
      <c r="M110" s="145">
        <f>M76</f>
        <v>0</v>
      </c>
      <c r="N110" s="51">
        <v>0</v>
      </c>
      <c r="O110" s="51">
        <f>O76</f>
        <v>0</v>
      </c>
      <c r="P110" s="51">
        <f>P76</f>
        <v>0</v>
      </c>
      <c r="Q110" s="51">
        <v>0</v>
      </c>
      <c r="R110" s="128" t="s">
        <v>106</v>
      </c>
      <c r="S110" s="51">
        <v>0</v>
      </c>
      <c r="T110" s="51">
        <v>0</v>
      </c>
      <c r="U110" s="51">
        <v>0</v>
      </c>
      <c r="V110" s="145">
        <v>0</v>
      </c>
      <c r="W110" s="152">
        <v>0</v>
      </c>
      <c r="X110" s="51">
        <v>0</v>
      </c>
      <c r="Y110" s="51">
        <v>0</v>
      </c>
      <c r="Z110" s="51">
        <v>0</v>
      </c>
      <c r="AA110" s="152">
        <f>AA76</f>
        <v>0</v>
      </c>
      <c r="AB110" s="51">
        <f>AB76</f>
        <v>0</v>
      </c>
      <c r="AC110" s="51">
        <f>AC76</f>
        <v>0</v>
      </c>
      <c r="AD110" s="51">
        <f>AD76</f>
        <v>0</v>
      </c>
    </row>
    <row r="111" spans="1:30" s="27" customFormat="1" ht="12.75">
      <c r="A111" s="128" t="s">
        <v>107</v>
      </c>
      <c r="B111" s="11">
        <f>$B$78+$B$76</f>
        <v>91326.402</v>
      </c>
      <c r="C111" s="11">
        <f>$C$78+$C$76</f>
        <v>46100.50400000001</v>
      </c>
      <c r="D111" s="11">
        <f>$D$78+$D$76</f>
        <v>172.4</v>
      </c>
      <c r="E111" s="146">
        <f>$E$78+$E$76</f>
        <v>137599.30600000004</v>
      </c>
      <c r="F111" s="153">
        <f>$F$78+$F$76</f>
        <v>4127.084</v>
      </c>
      <c r="G111" s="11">
        <f>$G$78+$G$76</f>
        <v>3231.1</v>
      </c>
      <c r="H111" s="11">
        <f>$H$78+$H$76</f>
        <v>0</v>
      </c>
      <c r="I111" s="11">
        <f>$I$78+$I$76</f>
        <v>7358.184</v>
      </c>
      <c r="J111" s="153">
        <f>$J$78+$J$76</f>
        <v>0</v>
      </c>
      <c r="K111" s="11">
        <f>$K$78+$K$76</f>
        <v>0</v>
      </c>
      <c r="L111" s="11">
        <f>$K$78+$K$76</f>
        <v>0</v>
      </c>
      <c r="M111" s="146">
        <f>$K$78+$K$76</f>
        <v>0</v>
      </c>
      <c r="N111" s="11">
        <f>$N$78+$N$76</f>
        <v>271.9</v>
      </c>
      <c r="O111" s="11">
        <f>$O$78+$O$76</f>
        <v>0</v>
      </c>
      <c r="P111" s="11">
        <f>$P$78+$P$76</f>
        <v>0</v>
      </c>
      <c r="Q111" s="11">
        <f>$Q$78+$Q$76</f>
        <v>271.9</v>
      </c>
      <c r="R111" s="128" t="s">
        <v>107</v>
      </c>
      <c r="S111" s="11">
        <f>$S$78+$S$76</f>
        <v>14456.933000000006</v>
      </c>
      <c r="T111" s="11">
        <f>$T$78+$T$76</f>
        <v>5907.36</v>
      </c>
      <c r="U111" s="11">
        <f>$U$78+$U$76</f>
        <v>828.1</v>
      </c>
      <c r="V111" s="146">
        <f>$V$78+$V$76</f>
        <v>21192.39300000001</v>
      </c>
      <c r="W111" s="153">
        <f>$W$78+$W$76</f>
        <v>41334.20900000001</v>
      </c>
      <c r="X111" s="11">
        <f>$X$78+$X$76</f>
        <v>11595.6</v>
      </c>
      <c r="Y111" s="11">
        <f>$Y$78+$Y$76</f>
        <v>320.4</v>
      </c>
      <c r="Z111" s="11">
        <f>$Z$78+$Z$76</f>
        <v>53250.20900000001</v>
      </c>
      <c r="AA111" s="153">
        <f>$AA$78</f>
        <v>0</v>
      </c>
      <c r="AB111" s="11">
        <f>$AB$78</f>
        <v>0</v>
      </c>
      <c r="AC111" s="11">
        <f>$AC$78</f>
        <v>0</v>
      </c>
      <c r="AD111" s="11">
        <f>$AD$78</f>
        <v>0</v>
      </c>
    </row>
    <row r="112" spans="1:30" s="27" customFormat="1" ht="12.75">
      <c r="A112" s="128" t="s">
        <v>108</v>
      </c>
      <c r="B112" s="11">
        <f>$B$79</f>
        <v>24318.72</v>
      </c>
      <c r="C112" s="11">
        <f>$C$79</f>
        <v>16567.84</v>
      </c>
      <c r="D112" s="11">
        <f>$D$79</f>
        <v>0</v>
      </c>
      <c r="E112" s="146">
        <f>$E$79</f>
        <v>40886.56</v>
      </c>
      <c r="F112" s="153">
        <f>$F$79</f>
        <v>156.1</v>
      </c>
      <c r="G112" s="11">
        <f>$G$79</f>
        <v>212.9</v>
      </c>
      <c r="H112" s="11">
        <f>$H$79</f>
        <v>0</v>
      </c>
      <c r="I112" s="11">
        <f>$I$79</f>
        <v>369</v>
      </c>
      <c r="J112" s="153">
        <f>$J$79</f>
        <v>0</v>
      </c>
      <c r="K112" s="11">
        <f>$K$79</f>
        <v>0</v>
      </c>
      <c r="L112" s="11">
        <f>$L$79</f>
        <v>0</v>
      </c>
      <c r="M112" s="146">
        <f>$M$79</f>
        <v>0</v>
      </c>
      <c r="N112" s="11">
        <f>$N$79</f>
        <v>16.21</v>
      </c>
      <c r="O112" s="11">
        <f>$O$79</f>
        <v>0</v>
      </c>
      <c r="P112" s="11">
        <f>$P$79</f>
        <v>0</v>
      </c>
      <c r="Q112" s="11">
        <f>$Q$79</f>
        <v>16.21</v>
      </c>
      <c r="R112" s="128" t="s">
        <v>108</v>
      </c>
      <c r="S112" s="11">
        <f>$S$79</f>
        <v>2726.16</v>
      </c>
      <c r="T112" s="11">
        <f>$T$79</f>
        <v>1114.74</v>
      </c>
      <c r="U112" s="11">
        <f>$U$79</f>
        <v>0</v>
      </c>
      <c r="V112" s="146">
        <f>$V$79</f>
        <v>3840.9</v>
      </c>
      <c r="W112" s="153">
        <f>$W$79</f>
        <v>3084.83</v>
      </c>
      <c r="X112" s="11">
        <f>$X$79</f>
        <v>281.4</v>
      </c>
      <c r="Y112" s="11">
        <f>$Y$79</f>
        <v>0</v>
      </c>
      <c r="Z112" s="11">
        <f>$Z$79</f>
        <v>3366.23</v>
      </c>
      <c r="AA112" s="153">
        <f>$AA$79</f>
        <v>0</v>
      </c>
      <c r="AB112" s="11">
        <f>$AB$79</f>
        <v>0</v>
      </c>
      <c r="AC112" s="11">
        <f>$AC$79</f>
        <v>0</v>
      </c>
      <c r="AD112" s="11">
        <f>$AD$79</f>
        <v>0</v>
      </c>
    </row>
    <row r="113" spans="1:30" s="27" customFormat="1" ht="12.75">
      <c r="A113" s="128" t="s">
        <v>109</v>
      </c>
      <c r="B113" s="11">
        <f>$B$92</f>
        <v>24467.25</v>
      </c>
      <c r="C113" s="11">
        <f>$C$92</f>
        <v>21216.27</v>
      </c>
      <c r="D113" s="11">
        <f>$D$92</f>
        <v>0</v>
      </c>
      <c r="E113" s="146">
        <f>$E$92</f>
        <v>45683.52</v>
      </c>
      <c r="F113" s="153">
        <f>$F$92</f>
        <v>1141.33</v>
      </c>
      <c r="G113" s="11">
        <f>$G$92</f>
        <v>387.3</v>
      </c>
      <c r="H113" s="11">
        <f>$H$92</f>
        <v>0</v>
      </c>
      <c r="I113" s="11">
        <f>$I$92</f>
        <v>1528.63</v>
      </c>
      <c r="J113" s="153">
        <f>$J$92</f>
        <v>0</v>
      </c>
      <c r="K113" s="11">
        <f>$K$92</f>
        <v>0</v>
      </c>
      <c r="L113" s="11">
        <f>$L$92</f>
        <v>0</v>
      </c>
      <c r="M113" s="146">
        <f>$M$92</f>
        <v>0</v>
      </c>
      <c r="N113" s="11">
        <f>$N$92</f>
        <v>46.69</v>
      </c>
      <c r="O113" s="11">
        <f>$O$92</f>
        <v>0</v>
      </c>
      <c r="P113" s="11">
        <f>$P$92</f>
        <v>0</v>
      </c>
      <c r="Q113" s="11">
        <f>$Q$92</f>
        <v>46.69</v>
      </c>
      <c r="R113" s="128" t="s">
        <v>109</v>
      </c>
      <c r="S113" s="11">
        <f>$S$92</f>
        <v>5293.37</v>
      </c>
      <c r="T113" s="11">
        <f>$T$92</f>
        <v>4409.51</v>
      </c>
      <c r="U113" s="11">
        <f>$U$92</f>
        <v>0</v>
      </c>
      <c r="V113" s="146">
        <f>$V$92</f>
        <v>9702.88</v>
      </c>
      <c r="W113" s="153">
        <f>$W$92</f>
        <v>265.77</v>
      </c>
      <c r="X113" s="11">
        <f>$X$92</f>
        <v>202.29</v>
      </c>
      <c r="Y113" s="11">
        <f>$Y$92</f>
        <v>0</v>
      </c>
      <c r="Z113" s="11">
        <f>$Z$92</f>
        <v>468.06</v>
      </c>
      <c r="AA113" s="153">
        <f>$AA$92</f>
        <v>0</v>
      </c>
      <c r="AB113" s="11">
        <f>$AB$92</f>
        <v>0</v>
      </c>
      <c r="AC113" s="11">
        <f>$AC$92</f>
        <v>0</v>
      </c>
      <c r="AD113" s="11">
        <f>$AD$92</f>
        <v>0</v>
      </c>
    </row>
    <row r="114" spans="1:30" s="27" customFormat="1" ht="12.75">
      <c r="A114" s="128" t="s">
        <v>110</v>
      </c>
      <c r="B114" s="11">
        <f>$B$93</f>
        <v>0</v>
      </c>
      <c r="C114" s="11">
        <f>$C$93</f>
        <v>0</v>
      </c>
      <c r="D114" s="11">
        <f>$D$93</f>
        <v>0</v>
      </c>
      <c r="E114" s="146">
        <f>$E$93</f>
        <v>0</v>
      </c>
      <c r="F114" s="153">
        <f>$F$93</f>
        <v>0</v>
      </c>
      <c r="G114" s="11">
        <f>$G$93</f>
        <v>0</v>
      </c>
      <c r="H114" s="11">
        <f>$H$93</f>
        <v>0</v>
      </c>
      <c r="I114" s="11">
        <f>$I$93</f>
        <v>0</v>
      </c>
      <c r="J114" s="153">
        <f>$J$93</f>
        <v>0</v>
      </c>
      <c r="K114" s="11">
        <f>$K$93</f>
        <v>0</v>
      </c>
      <c r="L114" s="11">
        <f>$L$93</f>
        <v>0</v>
      </c>
      <c r="M114" s="146">
        <f>$M$93</f>
        <v>0</v>
      </c>
      <c r="N114" s="11">
        <f>$N$93</f>
        <v>0</v>
      </c>
      <c r="O114" s="11">
        <f>$O$93</f>
        <v>0</v>
      </c>
      <c r="P114" s="11">
        <f>$P$93</f>
        <v>0</v>
      </c>
      <c r="Q114" s="11">
        <f>$Q$93</f>
        <v>0</v>
      </c>
      <c r="R114" s="128" t="s">
        <v>110</v>
      </c>
      <c r="S114" s="11">
        <f>$S$93</f>
        <v>0</v>
      </c>
      <c r="T114" s="11">
        <f>$T$93</f>
        <v>0</v>
      </c>
      <c r="U114" s="11">
        <f>$U$93</f>
        <v>0</v>
      </c>
      <c r="V114" s="146">
        <f>$V$93</f>
        <v>0</v>
      </c>
      <c r="W114" s="153">
        <f>$W$93</f>
        <v>0</v>
      </c>
      <c r="X114" s="11">
        <f>$X$93</f>
        <v>0</v>
      </c>
      <c r="Y114" s="11">
        <f>$Y$93</f>
        <v>0</v>
      </c>
      <c r="Z114" s="11">
        <f>$Z$93</f>
        <v>0</v>
      </c>
      <c r="AA114" s="153">
        <f>$AA$93</f>
        <v>0</v>
      </c>
      <c r="AB114" s="11">
        <f>$AB$93</f>
        <v>0</v>
      </c>
      <c r="AC114" s="11">
        <f>$AC$93</f>
        <v>0</v>
      </c>
      <c r="AD114" s="11">
        <f>$AD$93</f>
        <v>0</v>
      </c>
    </row>
    <row r="115" spans="1:30" s="27" customFormat="1" ht="12.75">
      <c r="A115" s="128" t="s">
        <v>111</v>
      </c>
      <c r="B115" s="11">
        <f>$B$94</f>
        <v>0</v>
      </c>
      <c r="C115" s="11">
        <f>$C$94</f>
        <v>81.9</v>
      </c>
      <c r="D115" s="11">
        <f>$D$94</f>
        <v>0</v>
      </c>
      <c r="E115" s="146">
        <f>$E$94</f>
        <v>81.9</v>
      </c>
      <c r="F115" s="153">
        <f>$F$94</f>
        <v>0</v>
      </c>
      <c r="G115" s="11">
        <f>$G$94</f>
        <v>0</v>
      </c>
      <c r="H115" s="11">
        <f>$H$94</f>
        <v>0</v>
      </c>
      <c r="I115" s="11">
        <f>$I$94</f>
        <v>0</v>
      </c>
      <c r="J115" s="153">
        <f>$J$94</f>
        <v>0</v>
      </c>
      <c r="K115" s="11">
        <f>$K$94</f>
        <v>0</v>
      </c>
      <c r="L115" s="11">
        <f>$L$94</f>
        <v>0</v>
      </c>
      <c r="M115" s="146">
        <f>$M$94</f>
        <v>0</v>
      </c>
      <c r="N115" s="11">
        <f>$N$94</f>
        <v>0</v>
      </c>
      <c r="O115" s="11">
        <f>$O$94</f>
        <v>0</v>
      </c>
      <c r="P115" s="11">
        <f>$P$94</f>
        <v>0</v>
      </c>
      <c r="Q115" s="11">
        <f>$Q$94</f>
        <v>0</v>
      </c>
      <c r="R115" s="128" t="s">
        <v>111</v>
      </c>
      <c r="S115" s="11">
        <f>$S$94</f>
        <v>0</v>
      </c>
      <c r="T115" s="11">
        <f>$T$94</f>
        <v>0</v>
      </c>
      <c r="U115" s="11">
        <f>$U$94</f>
        <v>0</v>
      </c>
      <c r="V115" s="146">
        <f>$V$94</f>
        <v>0</v>
      </c>
      <c r="W115" s="153">
        <f>$W$94</f>
        <v>0</v>
      </c>
      <c r="X115" s="11">
        <f>$X$94</f>
        <v>0</v>
      </c>
      <c r="Y115" s="11">
        <f>$Y$94</f>
        <v>0</v>
      </c>
      <c r="Z115" s="11">
        <f>$Z$94</f>
        <v>0</v>
      </c>
      <c r="AA115" s="153">
        <f>$AA$94</f>
        <v>0</v>
      </c>
      <c r="AB115" s="11">
        <f>$AB$94</f>
        <v>0</v>
      </c>
      <c r="AC115" s="11">
        <f>$AC$94</f>
        <v>0</v>
      </c>
      <c r="AD115" s="11">
        <f>$AD$94</f>
        <v>0</v>
      </c>
    </row>
    <row r="116" spans="1:30" s="27" customFormat="1" ht="12.75">
      <c r="A116" s="128" t="s">
        <v>112</v>
      </c>
      <c r="B116" s="11">
        <f>$B$95</f>
        <v>0</v>
      </c>
      <c r="C116" s="11">
        <f>$C$95</f>
        <v>0</v>
      </c>
      <c r="D116" s="11">
        <f>$D$95</f>
        <v>0</v>
      </c>
      <c r="E116" s="146">
        <f>$E$95</f>
        <v>0</v>
      </c>
      <c r="F116" s="153">
        <f>$F$95</f>
        <v>0</v>
      </c>
      <c r="G116" s="11">
        <f>$G$95</f>
        <v>0</v>
      </c>
      <c r="H116" s="11">
        <f>$H$95</f>
        <v>0</v>
      </c>
      <c r="I116" s="11">
        <f>$I$95</f>
        <v>0</v>
      </c>
      <c r="J116" s="153">
        <f>$J$95</f>
        <v>0</v>
      </c>
      <c r="K116" s="11">
        <f>$K$95</f>
        <v>0</v>
      </c>
      <c r="L116" s="11">
        <f>$L$95</f>
        <v>0</v>
      </c>
      <c r="M116" s="146">
        <f>$M$95</f>
        <v>0</v>
      </c>
      <c r="N116" s="11">
        <f>$N$95</f>
        <v>0</v>
      </c>
      <c r="O116" s="11">
        <f>$O$95</f>
        <v>0</v>
      </c>
      <c r="P116" s="11">
        <f>$P$95</f>
        <v>0</v>
      </c>
      <c r="Q116" s="11">
        <f>$Q$95</f>
        <v>0</v>
      </c>
      <c r="R116" s="128" t="s">
        <v>112</v>
      </c>
      <c r="S116" s="11">
        <f>$S$95</f>
        <v>0</v>
      </c>
      <c r="T116" s="11">
        <f>$T$95</f>
        <v>0</v>
      </c>
      <c r="U116" s="11">
        <f>$U$95</f>
        <v>0</v>
      </c>
      <c r="V116" s="146">
        <f>$V$95</f>
        <v>0</v>
      </c>
      <c r="W116" s="153">
        <f>$W$95</f>
        <v>0</v>
      </c>
      <c r="X116" s="11">
        <f>$X$95</f>
        <v>0</v>
      </c>
      <c r="Y116" s="11">
        <f>$Y$95</f>
        <v>0</v>
      </c>
      <c r="Z116" s="11">
        <f>$Z$95</f>
        <v>0</v>
      </c>
      <c r="AA116" s="153">
        <f>$AA$95</f>
        <v>0</v>
      </c>
      <c r="AB116" s="11">
        <f>$AB$95</f>
        <v>0</v>
      </c>
      <c r="AC116" s="11">
        <f>$AC$95</f>
        <v>0</v>
      </c>
      <c r="AD116" s="11">
        <f>$AD$95</f>
        <v>0</v>
      </c>
    </row>
    <row r="117" spans="1:30" s="27" customFormat="1" ht="12.75">
      <c r="A117" s="128" t="s">
        <v>113</v>
      </c>
      <c r="B117" s="11">
        <f>$B$96</f>
        <v>13819.4</v>
      </c>
      <c r="C117" s="11">
        <f>$C$96</f>
        <v>6953.9</v>
      </c>
      <c r="D117" s="11">
        <f>$D$96</f>
        <v>0</v>
      </c>
      <c r="E117" s="146">
        <f>$E$96</f>
        <v>20773.3</v>
      </c>
      <c r="F117" s="153">
        <f>$F$96</f>
        <v>31.2</v>
      </c>
      <c r="G117" s="11">
        <f>$G$96</f>
        <v>0</v>
      </c>
      <c r="H117" s="11">
        <f>$H$96</f>
        <v>0</v>
      </c>
      <c r="I117" s="11">
        <f>$I$96</f>
        <v>31.2</v>
      </c>
      <c r="J117" s="153">
        <f>$J$96</f>
        <v>0</v>
      </c>
      <c r="K117" s="11">
        <f>$K$96</f>
        <v>0</v>
      </c>
      <c r="L117" s="11">
        <f>$L$96</f>
        <v>0</v>
      </c>
      <c r="M117" s="146">
        <f>$M$96</f>
        <v>0</v>
      </c>
      <c r="N117" s="11">
        <f>$N$96</f>
        <v>11.8</v>
      </c>
      <c r="O117" s="11">
        <f>$O$96</f>
        <v>0</v>
      </c>
      <c r="P117" s="11">
        <f>$P$96</f>
        <v>0</v>
      </c>
      <c r="Q117" s="11">
        <f>$Q$96</f>
        <v>11.8</v>
      </c>
      <c r="R117" s="128" t="s">
        <v>113</v>
      </c>
      <c r="S117" s="11">
        <f>$S$96</f>
        <v>1697.9</v>
      </c>
      <c r="T117" s="11">
        <f>$T$96</f>
        <v>606.6</v>
      </c>
      <c r="U117" s="11">
        <f>$U$96</f>
        <v>0</v>
      </c>
      <c r="V117" s="146">
        <f>$V$96</f>
        <v>2304.5</v>
      </c>
      <c r="W117" s="153">
        <f>$W$96</f>
        <v>2760.5</v>
      </c>
      <c r="X117" s="11">
        <f>$X$96</f>
        <v>185.2</v>
      </c>
      <c r="Y117" s="11">
        <f>$Y$96</f>
        <v>0</v>
      </c>
      <c r="Z117" s="11">
        <f>$Z$96</f>
        <v>2945.7</v>
      </c>
      <c r="AA117" s="153">
        <f>$AA$96</f>
        <v>0</v>
      </c>
      <c r="AB117" s="11">
        <f>$AB$96</f>
        <v>0</v>
      </c>
      <c r="AC117" s="11">
        <f>$AC$96</f>
        <v>0</v>
      </c>
      <c r="AD117" s="11">
        <f>$AD$96</f>
        <v>0</v>
      </c>
    </row>
    <row r="118" spans="1:30" s="76" customFormat="1" ht="12.75">
      <c r="A118" s="166" t="s">
        <v>103</v>
      </c>
      <c r="B118" s="163">
        <f>B110+B111+B112+B113+B114+B115+B116+B117</f>
        <v>153931.772</v>
      </c>
      <c r="C118" s="163">
        <f>SUM(C110:C117)</f>
        <v>90920.414</v>
      </c>
      <c r="D118" s="163">
        <f aca="true" t="shared" si="4" ref="D118:Q118">D111+D112+D113+D114+D115+D116+D117</f>
        <v>172.4</v>
      </c>
      <c r="E118" s="164">
        <f t="shared" si="4"/>
        <v>245024.586</v>
      </c>
      <c r="F118" s="165">
        <f t="shared" si="4"/>
        <v>5455.714</v>
      </c>
      <c r="G118" s="163">
        <f t="shared" si="4"/>
        <v>3831.3</v>
      </c>
      <c r="H118" s="163">
        <f t="shared" si="4"/>
        <v>0</v>
      </c>
      <c r="I118" s="163">
        <f t="shared" si="4"/>
        <v>9287.014000000001</v>
      </c>
      <c r="J118" s="163">
        <f t="shared" si="4"/>
        <v>0</v>
      </c>
      <c r="K118" s="163">
        <f t="shared" si="4"/>
        <v>0</v>
      </c>
      <c r="L118" s="163">
        <f t="shared" si="4"/>
        <v>0</v>
      </c>
      <c r="M118" s="164">
        <f t="shared" si="4"/>
        <v>0</v>
      </c>
      <c r="N118" s="163">
        <f t="shared" si="4"/>
        <v>346.59999999999997</v>
      </c>
      <c r="O118" s="163">
        <f t="shared" si="4"/>
        <v>0</v>
      </c>
      <c r="P118" s="163">
        <f t="shared" si="4"/>
        <v>0</v>
      </c>
      <c r="Q118" s="163">
        <f t="shared" si="4"/>
        <v>346.59999999999997</v>
      </c>
      <c r="R118" s="166" t="s">
        <v>103</v>
      </c>
      <c r="S118" s="163">
        <f aca="true" t="shared" si="5" ref="S118:AD118">S111+S112+S113+S114+S115+S116+S117</f>
        <v>24174.36300000001</v>
      </c>
      <c r="T118" s="163">
        <f t="shared" si="5"/>
        <v>12038.210000000001</v>
      </c>
      <c r="U118" s="163">
        <f t="shared" si="5"/>
        <v>828.1</v>
      </c>
      <c r="V118" s="164">
        <f t="shared" si="5"/>
        <v>37040.67300000001</v>
      </c>
      <c r="W118" s="165">
        <f t="shared" si="5"/>
        <v>47445.30900000001</v>
      </c>
      <c r="X118" s="163">
        <f t="shared" si="5"/>
        <v>12264.490000000002</v>
      </c>
      <c r="Y118" s="163">
        <f t="shared" si="5"/>
        <v>320.4</v>
      </c>
      <c r="Z118" s="163">
        <f t="shared" si="5"/>
        <v>60030.19900000001</v>
      </c>
      <c r="AA118" s="163">
        <f t="shared" si="5"/>
        <v>0</v>
      </c>
      <c r="AB118" s="163">
        <f t="shared" si="5"/>
        <v>0</v>
      </c>
      <c r="AC118" s="163">
        <f t="shared" si="5"/>
        <v>0</v>
      </c>
      <c r="AD118" s="163">
        <f t="shared" si="5"/>
        <v>0</v>
      </c>
    </row>
    <row r="119" spans="1:30" s="27" customFormat="1" ht="12.75">
      <c r="A119" s="130" t="s">
        <v>114</v>
      </c>
      <c r="B119" s="11"/>
      <c r="C119" s="11"/>
      <c r="D119" s="11"/>
      <c r="E119" s="146"/>
      <c r="F119" s="153"/>
      <c r="G119" s="11"/>
      <c r="H119" s="11"/>
      <c r="I119" s="11"/>
      <c r="J119" s="153"/>
      <c r="K119" s="11"/>
      <c r="L119" s="11"/>
      <c r="M119" s="146"/>
      <c r="N119" s="11"/>
      <c r="O119" s="11"/>
      <c r="P119" s="11"/>
      <c r="Q119" s="11"/>
      <c r="R119" s="130" t="s">
        <v>114</v>
      </c>
      <c r="S119" s="11"/>
      <c r="T119" s="11"/>
      <c r="U119" s="11"/>
      <c r="V119" s="146"/>
      <c r="W119" s="153"/>
      <c r="X119" s="11"/>
      <c r="Y119" s="11"/>
      <c r="Z119" s="11"/>
      <c r="AA119" s="153"/>
      <c r="AB119" s="11"/>
      <c r="AC119" s="11"/>
      <c r="AD119" s="11"/>
    </row>
    <row r="120" spans="1:30" s="27" customFormat="1" ht="12.75">
      <c r="A120" s="128" t="s">
        <v>115</v>
      </c>
      <c r="B120" s="11">
        <f>$B$9</f>
        <v>73018.30899999998</v>
      </c>
      <c r="C120" s="11">
        <f>$C$9</f>
        <v>5995.36</v>
      </c>
      <c r="D120" s="11">
        <f>$D$9</f>
        <v>0</v>
      </c>
      <c r="E120" s="146">
        <f>$E$9</f>
        <v>79013.66899999998</v>
      </c>
      <c r="F120" s="153">
        <f>$F$9</f>
        <v>246.99</v>
      </c>
      <c r="G120" s="11">
        <f>$G$9</f>
        <v>0</v>
      </c>
      <c r="H120" s="11">
        <f>$H$9</f>
        <v>0</v>
      </c>
      <c r="I120" s="11">
        <f>$I$9</f>
        <v>246.99</v>
      </c>
      <c r="J120" s="153">
        <f>$J$9</f>
        <v>0</v>
      </c>
      <c r="K120" s="11">
        <f>$K$9</f>
        <v>0</v>
      </c>
      <c r="L120" s="11">
        <f>$L$9</f>
        <v>0</v>
      </c>
      <c r="M120" s="146">
        <f>$M$9</f>
        <v>0</v>
      </c>
      <c r="N120" s="11">
        <f>$N$9</f>
        <v>40.1</v>
      </c>
      <c r="O120" s="11">
        <f>$O$9</f>
        <v>0</v>
      </c>
      <c r="P120" s="11">
        <f>$P$9</f>
        <v>0</v>
      </c>
      <c r="Q120" s="11">
        <f>$Q$9</f>
        <v>40.1</v>
      </c>
      <c r="R120" s="128" t="s">
        <v>115</v>
      </c>
      <c r="S120" s="11">
        <f>$S$9</f>
        <v>5551.68</v>
      </c>
      <c r="T120" s="11">
        <f>$T$9</f>
        <v>586.34</v>
      </c>
      <c r="U120" s="11">
        <f>$U$9</f>
        <v>0</v>
      </c>
      <c r="V120" s="146">
        <f>$V$9</f>
        <v>6138.02</v>
      </c>
      <c r="W120" s="153">
        <f>$W$9</f>
        <v>6625.18</v>
      </c>
      <c r="X120" s="11">
        <f>$X$9</f>
        <v>105.7</v>
      </c>
      <c r="Y120" s="11">
        <f>$Y$9</f>
        <v>0</v>
      </c>
      <c r="Z120" s="11">
        <f>$Z$9</f>
        <v>6730.88</v>
      </c>
      <c r="AA120" s="153">
        <f>$AA$9</f>
        <v>0</v>
      </c>
      <c r="AB120" s="11">
        <f>$AB$9</f>
        <v>0</v>
      </c>
      <c r="AC120" s="11">
        <f>$AC$9</f>
        <v>0</v>
      </c>
      <c r="AD120" s="11">
        <f>$AD$9</f>
        <v>0</v>
      </c>
    </row>
    <row r="121" spans="1:30" s="27" customFormat="1" ht="12.75">
      <c r="A121" s="128" t="s">
        <v>116</v>
      </c>
      <c r="B121" s="11">
        <f>$B$11</f>
        <v>103348.03</v>
      </c>
      <c r="C121" s="11">
        <f>$C$11</f>
        <v>129833.333</v>
      </c>
      <c r="D121" s="11">
        <f>$D$11</f>
        <v>0</v>
      </c>
      <c r="E121" s="146">
        <f>$E$11</f>
        <v>233181.363</v>
      </c>
      <c r="F121" s="153">
        <f>$F$11</f>
        <v>12759.6</v>
      </c>
      <c r="G121" s="11">
        <f>$G$11</f>
        <v>5247.385000000001</v>
      </c>
      <c r="H121" s="11">
        <f>$H$11</f>
        <v>0</v>
      </c>
      <c r="I121" s="11">
        <f>$I$11</f>
        <v>18006.984999999997</v>
      </c>
      <c r="J121" s="153">
        <f>$J$11</f>
        <v>37.1</v>
      </c>
      <c r="K121" s="11">
        <f>$K$11</f>
        <v>0</v>
      </c>
      <c r="L121" s="11">
        <f>$L$11</f>
        <v>0</v>
      </c>
      <c r="M121" s="146">
        <f>$M$11</f>
        <v>37.1</v>
      </c>
      <c r="N121" s="11">
        <f>$N$11</f>
        <v>7.7</v>
      </c>
      <c r="O121" s="11">
        <f>$O$11</f>
        <v>0</v>
      </c>
      <c r="P121" s="11">
        <f>$P$11</f>
        <v>0</v>
      </c>
      <c r="Q121" s="11">
        <f>$Q$11</f>
        <v>7.7</v>
      </c>
      <c r="R121" s="128" t="s">
        <v>116</v>
      </c>
      <c r="S121" s="11">
        <f>$S$11</f>
        <v>11814.76</v>
      </c>
      <c r="T121" s="11">
        <f>$T$11</f>
        <v>6228.151999999998</v>
      </c>
      <c r="U121" s="11">
        <f>$U$11</f>
        <v>581.22</v>
      </c>
      <c r="V121" s="146">
        <f>$V$11</f>
        <v>18624.13200000001</v>
      </c>
      <c r="W121" s="153">
        <f>$W$11</f>
        <v>1015.74</v>
      </c>
      <c r="X121" s="11">
        <f>$X$11</f>
        <v>1612.5</v>
      </c>
      <c r="Y121" s="11">
        <f>$Y$11</f>
        <v>32</v>
      </c>
      <c r="Z121" s="11">
        <f>$Z$11</f>
        <v>2660.24</v>
      </c>
      <c r="AA121" s="153">
        <f>$AA$11</f>
        <v>0</v>
      </c>
      <c r="AB121" s="11">
        <f>$AB$11</f>
        <v>0</v>
      </c>
      <c r="AC121" s="11">
        <f>$AC$11</f>
        <v>0</v>
      </c>
      <c r="AD121" s="11">
        <f>$AD$11</f>
        <v>0</v>
      </c>
    </row>
    <row r="122" spans="1:30" s="27" customFormat="1" ht="12.75">
      <c r="A122" s="128" t="s">
        <v>117</v>
      </c>
      <c r="B122" s="11">
        <f>$B$52</f>
        <v>244190.85</v>
      </c>
      <c r="C122" s="11">
        <f>$C$52</f>
        <v>38544.44</v>
      </c>
      <c r="D122" s="11">
        <f>$D$52</f>
        <v>0</v>
      </c>
      <c r="E122" s="146">
        <f>$E$52</f>
        <v>282735.29</v>
      </c>
      <c r="F122" s="153">
        <f>$F$52</f>
        <v>11335.063</v>
      </c>
      <c r="G122" s="11">
        <f>$G$52</f>
        <v>1200.0679999999998</v>
      </c>
      <c r="H122" s="11">
        <f>$H$52</f>
        <v>0</v>
      </c>
      <c r="I122" s="11">
        <f>$I$52</f>
        <v>12535.131</v>
      </c>
      <c r="J122" s="153">
        <f>$J$52</f>
        <v>35.21</v>
      </c>
      <c r="K122" s="11">
        <f>$K$52</f>
        <v>0</v>
      </c>
      <c r="L122" s="11">
        <f>$L$52</f>
        <v>0</v>
      </c>
      <c r="M122" s="146">
        <f>$M$52</f>
        <v>35.21</v>
      </c>
      <c r="N122" s="11">
        <f>$N$52</f>
        <v>122.5</v>
      </c>
      <c r="O122" s="11">
        <f>$O$52</f>
        <v>0</v>
      </c>
      <c r="P122" s="11">
        <f>$P$52</f>
        <v>2</v>
      </c>
      <c r="Q122" s="11">
        <f>$Q$52</f>
        <v>124.5</v>
      </c>
      <c r="R122" s="128" t="s">
        <v>117</v>
      </c>
      <c r="S122" s="11">
        <f>$S$52</f>
        <v>29969.014000000006</v>
      </c>
      <c r="T122" s="11">
        <f>$T$52</f>
        <v>3031.1629999999996</v>
      </c>
      <c r="U122" s="11">
        <f>$U$52</f>
        <v>419.6</v>
      </c>
      <c r="V122" s="146">
        <f>$V$52</f>
        <v>33419.777</v>
      </c>
      <c r="W122" s="153">
        <f>$W$52</f>
        <v>12665.998000000003</v>
      </c>
      <c r="X122" s="11">
        <f>$X$52</f>
        <v>736.3</v>
      </c>
      <c r="Y122" s="11">
        <f>$Y$52</f>
        <v>380.1</v>
      </c>
      <c r="Z122" s="11">
        <f>$Z$52</f>
        <v>13782.398000000003</v>
      </c>
      <c r="AA122" s="153">
        <f>$AA$52</f>
        <v>0</v>
      </c>
      <c r="AB122" s="11">
        <f>$AB$52</f>
        <v>0</v>
      </c>
      <c r="AC122" s="11">
        <f>$AC$52</f>
        <v>0</v>
      </c>
      <c r="AD122" s="11">
        <f>$AD$52</f>
        <v>0</v>
      </c>
    </row>
    <row r="123" spans="1:30" s="27" customFormat="1" ht="12.75">
      <c r="A123" s="128" t="s">
        <v>118</v>
      </c>
      <c r="B123" s="11">
        <f>$B$53</f>
        <v>46721.44</v>
      </c>
      <c r="C123" s="11">
        <f>$C$53</f>
        <v>42471.958999999995</v>
      </c>
      <c r="D123" s="11">
        <f>$D$53</f>
        <v>0</v>
      </c>
      <c r="E123" s="146">
        <f>$E$53</f>
        <v>89193.39900000002</v>
      </c>
      <c r="F123" s="153">
        <f>$F$53</f>
        <v>2638.97</v>
      </c>
      <c r="G123" s="11">
        <f>$G$53</f>
        <v>1419.609</v>
      </c>
      <c r="H123" s="11">
        <f>$H$53</f>
        <v>0</v>
      </c>
      <c r="I123" s="11">
        <f>$I$53</f>
        <v>4058.5789999999997</v>
      </c>
      <c r="J123" s="153">
        <f>$J$53</f>
        <v>0</v>
      </c>
      <c r="K123" s="11">
        <f>$K$53</f>
        <v>0</v>
      </c>
      <c r="L123" s="11">
        <f>$L$53</f>
        <v>0</v>
      </c>
      <c r="M123" s="146">
        <f>$M$53</f>
        <v>0</v>
      </c>
      <c r="N123" s="11">
        <f>$N$53</f>
        <v>0</v>
      </c>
      <c r="O123" s="11">
        <f>$O$53</f>
        <v>0</v>
      </c>
      <c r="P123" s="11">
        <f>$P$53</f>
        <v>0</v>
      </c>
      <c r="Q123" s="11">
        <f>$Q$53</f>
        <v>0</v>
      </c>
      <c r="R123" s="128" t="s">
        <v>118</v>
      </c>
      <c r="S123" s="11">
        <f>$S$53</f>
        <v>1237.13</v>
      </c>
      <c r="T123" s="11">
        <f>$T$53</f>
        <v>1728.78</v>
      </c>
      <c r="U123" s="11">
        <f>$U$53</f>
        <v>0</v>
      </c>
      <c r="V123" s="146">
        <f>$V$53</f>
        <v>2965.91</v>
      </c>
      <c r="W123" s="153">
        <f>$W$53</f>
        <v>365.72</v>
      </c>
      <c r="X123" s="11">
        <f>$X$53</f>
        <v>398.127</v>
      </c>
      <c r="Y123" s="11">
        <f>$Y$53</f>
        <v>0</v>
      </c>
      <c r="Z123" s="11">
        <f>$Z$53</f>
        <v>763.8470000000001</v>
      </c>
      <c r="AA123" s="153">
        <f>$AA$53</f>
        <v>0</v>
      </c>
      <c r="AB123" s="11">
        <f>$AB$53</f>
        <v>0</v>
      </c>
      <c r="AC123" s="11">
        <f>$AC$53</f>
        <v>0</v>
      </c>
      <c r="AD123" s="11">
        <f>$AD$53</f>
        <v>0</v>
      </c>
    </row>
    <row r="124" spans="1:30" s="76" customFormat="1" ht="12.75">
      <c r="A124" s="166" t="s">
        <v>103</v>
      </c>
      <c r="B124" s="167">
        <f aca="true" t="shared" si="6" ref="B124:Q124">B120+B121+B122+B123</f>
        <v>467278.629</v>
      </c>
      <c r="C124" s="167">
        <f t="shared" si="6"/>
        <v>216845.092</v>
      </c>
      <c r="D124" s="167">
        <f t="shared" si="6"/>
        <v>0</v>
      </c>
      <c r="E124" s="167">
        <f t="shared" si="6"/>
        <v>684123.7209999999</v>
      </c>
      <c r="F124" s="167">
        <f t="shared" si="6"/>
        <v>26980.623</v>
      </c>
      <c r="G124" s="167">
        <f t="shared" si="6"/>
        <v>7867.062000000002</v>
      </c>
      <c r="H124" s="167">
        <f t="shared" si="6"/>
        <v>0</v>
      </c>
      <c r="I124" s="167">
        <f t="shared" si="6"/>
        <v>34847.685</v>
      </c>
      <c r="J124" s="167">
        <f t="shared" si="6"/>
        <v>72.31</v>
      </c>
      <c r="K124" s="167">
        <f t="shared" si="6"/>
        <v>0</v>
      </c>
      <c r="L124" s="167">
        <f t="shared" si="6"/>
        <v>0</v>
      </c>
      <c r="M124" s="167">
        <f t="shared" si="6"/>
        <v>72.31</v>
      </c>
      <c r="N124" s="167">
        <f t="shared" si="6"/>
        <v>170.3</v>
      </c>
      <c r="O124" s="167">
        <f t="shared" si="6"/>
        <v>0</v>
      </c>
      <c r="P124" s="167">
        <f t="shared" si="6"/>
        <v>2</v>
      </c>
      <c r="Q124" s="167">
        <f t="shared" si="6"/>
        <v>172.3</v>
      </c>
      <c r="R124" s="166" t="s">
        <v>103</v>
      </c>
      <c r="S124" s="167">
        <f aca="true" t="shared" si="7" ref="S124:AD124">S120+S121+S122+S123</f>
        <v>48572.58400000001</v>
      </c>
      <c r="T124" s="167">
        <f t="shared" si="7"/>
        <v>11574.435</v>
      </c>
      <c r="U124" s="167">
        <f t="shared" si="7"/>
        <v>1000.82</v>
      </c>
      <c r="V124" s="167">
        <f t="shared" si="7"/>
        <v>61147.83900000001</v>
      </c>
      <c r="W124" s="167">
        <f t="shared" si="7"/>
        <v>20672.638000000006</v>
      </c>
      <c r="X124" s="167">
        <f t="shared" si="7"/>
        <v>2852.627</v>
      </c>
      <c r="Y124" s="167">
        <f t="shared" si="7"/>
        <v>412.1</v>
      </c>
      <c r="Z124" s="167">
        <f t="shared" si="7"/>
        <v>23937.365000000005</v>
      </c>
      <c r="AA124" s="167">
        <f t="shared" si="7"/>
        <v>0</v>
      </c>
      <c r="AB124" s="167">
        <f t="shared" si="7"/>
        <v>0</v>
      </c>
      <c r="AC124" s="167">
        <f t="shared" si="7"/>
        <v>0</v>
      </c>
      <c r="AD124" s="167">
        <f t="shared" si="7"/>
        <v>0</v>
      </c>
    </row>
    <row r="125" spans="1:30" s="27" customFormat="1" ht="12.75">
      <c r="A125" s="130" t="s">
        <v>119</v>
      </c>
      <c r="B125" s="11"/>
      <c r="C125" s="11"/>
      <c r="D125" s="11"/>
      <c r="E125" s="146"/>
      <c r="F125" s="153"/>
      <c r="G125" s="11"/>
      <c r="H125" s="11"/>
      <c r="I125" s="11"/>
      <c r="J125" s="153"/>
      <c r="K125" s="11"/>
      <c r="L125" s="11"/>
      <c r="M125" s="146"/>
      <c r="N125" s="11"/>
      <c r="O125" s="11"/>
      <c r="P125" s="11"/>
      <c r="Q125" s="11"/>
      <c r="R125" s="130" t="s">
        <v>119</v>
      </c>
      <c r="S125" s="11"/>
      <c r="T125" s="11"/>
      <c r="U125" s="11"/>
      <c r="V125" s="146"/>
      <c r="W125" s="153"/>
      <c r="X125" s="11"/>
      <c r="Y125" s="11"/>
      <c r="Z125" s="11"/>
      <c r="AA125" s="153"/>
      <c r="AB125" s="11"/>
      <c r="AC125" s="11"/>
      <c r="AD125" s="11"/>
    </row>
    <row r="126" spans="1:30" s="27" customFormat="1" ht="12.75">
      <c r="A126" s="128" t="s">
        <v>120</v>
      </c>
      <c r="B126" s="67">
        <f>$B$3</f>
        <v>132315.92899999997</v>
      </c>
      <c r="C126" s="67">
        <f>$C$3</f>
        <v>63221.96</v>
      </c>
      <c r="D126" s="67">
        <f>$D$3</f>
        <v>0</v>
      </c>
      <c r="E126" s="147">
        <f>$E$3</f>
        <v>195537.88899999988</v>
      </c>
      <c r="F126" s="154">
        <f>$F$3</f>
        <v>1892.84</v>
      </c>
      <c r="G126" s="67">
        <f>$G$3</f>
        <v>281.6</v>
      </c>
      <c r="H126" s="67">
        <f>$H$3</f>
        <v>0</v>
      </c>
      <c r="I126" s="67">
        <f>$I$3</f>
        <v>2174.44</v>
      </c>
      <c r="J126" s="154">
        <f>$J$3</f>
        <v>0</v>
      </c>
      <c r="K126" s="67">
        <f>$K$3</f>
        <v>0</v>
      </c>
      <c r="L126" s="67">
        <f>$L$3</f>
        <v>0</v>
      </c>
      <c r="M126" s="147">
        <f>$M$3</f>
        <v>0</v>
      </c>
      <c r="N126" s="67">
        <f>$N$3</f>
        <v>125.8</v>
      </c>
      <c r="O126" s="67">
        <f>$O$3</f>
        <v>149.1</v>
      </c>
      <c r="P126" s="67">
        <f>$P$3</f>
        <v>0</v>
      </c>
      <c r="Q126" s="67">
        <f>$Q$3</f>
        <v>274.9</v>
      </c>
      <c r="R126" s="128" t="s">
        <v>120</v>
      </c>
      <c r="S126" s="67">
        <f>$S$3</f>
        <v>12182.86</v>
      </c>
      <c r="T126" s="67">
        <f>$T$3</f>
        <v>4135.44</v>
      </c>
      <c r="U126" s="67">
        <f>$U$3</f>
        <v>0</v>
      </c>
      <c r="V126" s="147">
        <f>$V$3</f>
        <v>16318.3</v>
      </c>
      <c r="W126" s="154">
        <f>$W$3</f>
        <v>39130.293</v>
      </c>
      <c r="X126" s="67">
        <f>$X$3</f>
        <v>11082.2</v>
      </c>
      <c r="Y126" s="67">
        <f>$Y$3</f>
        <v>0</v>
      </c>
      <c r="Z126" s="67">
        <f>$Z$3</f>
        <v>50212.492999999995</v>
      </c>
      <c r="AA126" s="154">
        <f>$AA$3</f>
        <v>0</v>
      </c>
      <c r="AB126" s="67">
        <f>$AB$3</f>
        <v>0</v>
      </c>
      <c r="AC126" s="67">
        <f>$AC$3</f>
        <v>0</v>
      </c>
      <c r="AD126" s="67">
        <f>$AD$3</f>
        <v>0</v>
      </c>
    </row>
    <row r="127" spans="1:30" s="27" customFormat="1" ht="12.75">
      <c r="A127" s="128" t="s">
        <v>121</v>
      </c>
      <c r="B127" s="67">
        <f>$B$61</f>
        <v>116407.1</v>
      </c>
      <c r="C127" s="67">
        <f>$C$61</f>
        <v>45515.12</v>
      </c>
      <c r="D127" s="67">
        <f>$D$61</f>
        <v>0</v>
      </c>
      <c r="E127" s="147">
        <f>$E$61</f>
        <v>161922.22</v>
      </c>
      <c r="F127" s="154">
        <f>$F$61</f>
        <v>307.3</v>
      </c>
      <c r="G127" s="67">
        <f>$G$61</f>
        <v>105.8</v>
      </c>
      <c r="H127" s="67">
        <f>$H$61</f>
        <v>0</v>
      </c>
      <c r="I127" s="67">
        <f>$I$61</f>
        <v>413.1</v>
      </c>
      <c r="J127" s="154">
        <f>$J$61</f>
        <v>0</v>
      </c>
      <c r="K127" s="67">
        <f>$K$61</f>
        <v>0</v>
      </c>
      <c r="L127" s="67">
        <f>$L$61</f>
        <v>0</v>
      </c>
      <c r="M127" s="147">
        <f>$M$61</f>
        <v>0</v>
      </c>
      <c r="N127" s="67">
        <f>$N$61</f>
        <v>1394.7</v>
      </c>
      <c r="O127" s="67">
        <f>$O$61</f>
        <v>464</v>
      </c>
      <c r="P127" s="67">
        <f>$P$61</f>
        <v>0</v>
      </c>
      <c r="Q127" s="67">
        <f>$Q$61</f>
        <v>1858.7</v>
      </c>
      <c r="R127" s="128" t="s">
        <v>121</v>
      </c>
      <c r="S127" s="67">
        <f>$S$61</f>
        <v>22819.3</v>
      </c>
      <c r="T127" s="67">
        <f>$T$61</f>
        <v>8480.08</v>
      </c>
      <c r="U127" s="67">
        <f>$U$61</f>
        <v>0</v>
      </c>
      <c r="V127" s="147">
        <f>$V$61</f>
        <v>31299.38</v>
      </c>
      <c r="W127" s="154">
        <f>$W$61</f>
        <v>15386.82</v>
      </c>
      <c r="X127" s="67">
        <f>$X$61</f>
        <v>4053.4</v>
      </c>
      <c r="Y127" s="67">
        <f>$Y$61</f>
        <v>3.4</v>
      </c>
      <c r="Z127" s="67">
        <f>$Z$61</f>
        <v>19443.62</v>
      </c>
      <c r="AA127" s="154">
        <f>$AA$61</f>
        <v>0</v>
      </c>
      <c r="AB127" s="67">
        <f>$AB$61</f>
        <v>0</v>
      </c>
      <c r="AC127" s="67">
        <f>$AC$61</f>
        <v>0</v>
      </c>
      <c r="AD127" s="67">
        <f>$AD$61</f>
        <v>0</v>
      </c>
    </row>
    <row r="128" spans="1:30" s="27" customFormat="1" ht="12.75">
      <c r="A128" s="128" t="s">
        <v>122</v>
      </c>
      <c r="B128" s="67">
        <f>$B$81</f>
        <v>94910.7</v>
      </c>
      <c r="C128" s="67">
        <f>$C$81</f>
        <v>49448.68</v>
      </c>
      <c r="D128" s="67">
        <f>$D$81</f>
        <v>0</v>
      </c>
      <c r="E128" s="147">
        <f>$E$81</f>
        <v>144359.38</v>
      </c>
      <c r="F128" s="154">
        <f>$F$81</f>
        <v>0</v>
      </c>
      <c r="G128" s="67">
        <f>$G$81</f>
        <v>0</v>
      </c>
      <c r="H128" s="67">
        <f>$H$81</f>
        <v>0</v>
      </c>
      <c r="I128" s="67">
        <f>$I$81</f>
        <v>0</v>
      </c>
      <c r="J128" s="154">
        <f>$J$81</f>
        <v>0</v>
      </c>
      <c r="K128" s="67">
        <f>$K$81</f>
        <v>0</v>
      </c>
      <c r="L128" s="67">
        <f>$L$81</f>
        <v>0</v>
      </c>
      <c r="M128" s="147">
        <f>$M$81</f>
        <v>0</v>
      </c>
      <c r="N128" s="67">
        <f>$N$81</f>
        <v>28.1</v>
      </c>
      <c r="O128" s="67">
        <f>$O$81</f>
        <v>0</v>
      </c>
      <c r="P128" s="67">
        <f>$P$81</f>
        <v>0</v>
      </c>
      <c r="Q128" s="67">
        <f>$Q$81</f>
        <v>28.1</v>
      </c>
      <c r="R128" s="128" t="s">
        <v>122</v>
      </c>
      <c r="S128" s="67">
        <f>$S$81</f>
        <v>29358.85</v>
      </c>
      <c r="T128" s="67">
        <f>$T$81</f>
        <v>8193.98</v>
      </c>
      <c r="U128" s="67">
        <f>$U$81</f>
        <v>1311</v>
      </c>
      <c r="V128" s="147">
        <f>$V$81</f>
        <v>38863.83</v>
      </c>
      <c r="W128" s="154">
        <f>$W$81</f>
        <v>4666.79</v>
      </c>
      <c r="X128" s="67">
        <f>$X$81</f>
        <v>2995.3</v>
      </c>
      <c r="Y128" s="67">
        <f>$Y$81</f>
        <v>23.5</v>
      </c>
      <c r="Z128" s="67">
        <f>$Z$81</f>
        <v>7685.59</v>
      </c>
      <c r="AA128" s="154">
        <f>$AA$81</f>
        <v>0</v>
      </c>
      <c r="AB128" s="67">
        <f>$AB$81</f>
        <v>0</v>
      </c>
      <c r="AC128" s="67">
        <f>$AC$81</f>
        <v>0</v>
      </c>
      <c r="AD128" s="67">
        <f>$AD$81</f>
        <v>0</v>
      </c>
    </row>
    <row r="129" spans="1:30" s="76" customFormat="1" ht="12.75">
      <c r="A129" s="166" t="s">
        <v>103</v>
      </c>
      <c r="B129" s="167">
        <f aca="true" t="shared" si="8" ref="B129:Q129">B126+B127+B128</f>
        <v>343633.729</v>
      </c>
      <c r="C129" s="167">
        <f t="shared" si="8"/>
        <v>158185.76</v>
      </c>
      <c r="D129" s="167">
        <f t="shared" si="8"/>
        <v>0</v>
      </c>
      <c r="E129" s="167">
        <f t="shared" si="8"/>
        <v>501819.4889999999</v>
      </c>
      <c r="F129" s="167">
        <f t="shared" si="8"/>
        <v>2200.14</v>
      </c>
      <c r="G129" s="167">
        <f t="shared" si="8"/>
        <v>387.40000000000003</v>
      </c>
      <c r="H129" s="167">
        <f t="shared" si="8"/>
        <v>0</v>
      </c>
      <c r="I129" s="167">
        <f t="shared" si="8"/>
        <v>2587.54</v>
      </c>
      <c r="J129" s="167">
        <f t="shared" si="8"/>
        <v>0</v>
      </c>
      <c r="K129" s="167">
        <f t="shared" si="8"/>
        <v>0</v>
      </c>
      <c r="L129" s="167">
        <f t="shared" si="8"/>
        <v>0</v>
      </c>
      <c r="M129" s="167">
        <f t="shared" si="8"/>
        <v>0</v>
      </c>
      <c r="N129" s="167">
        <f t="shared" si="8"/>
        <v>1548.6</v>
      </c>
      <c r="O129" s="167">
        <f t="shared" si="8"/>
        <v>613.1</v>
      </c>
      <c r="P129" s="167">
        <f t="shared" si="8"/>
        <v>0</v>
      </c>
      <c r="Q129" s="167">
        <f t="shared" si="8"/>
        <v>2161.7</v>
      </c>
      <c r="R129" s="166" t="s">
        <v>103</v>
      </c>
      <c r="S129" s="167">
        <f aca="true" t="shared" si="9" ref="S129:AD129">S126+S127+S128</f>
        <v>64361.01</v>
      </c>
      <c r="T129" s="167">
        <f t="shared" si="9"/>
        <v>20809.5</v>
      </c>
      <c r="U129" s="167">
        <f t="shared" si="9"/>
        <v>1311</v>
      </c>
      <c r="V129" s="167">
        <f t="shared" si="9"/>
        <v>86481.51000000001</v>
      </c>
      <c r="W129" s="167">
        <f t="shared" si="9"/>
        <v>59183.903</v>
      </c>
      <c r="X129" s="167">
        <f t="shared" si="9"/>
        <v>18130.9</v>
      </c>
      <c r="Y129" s="167">
        <f t="shared" si="9"/>
        <v>26.9</v>
      </c>
      <c r="Z129" s="167">
        <f t="shared" si="9"/>
        <v>77341.703</v>
      </c>
      <c r="AA129" s="167">
        <f t="shared" si="9"/>
        <v>0</v>
      </c>
      <c r="AB129" s="167">
        <f t="shared" si="9"/>
        <v>0</v>
      </c>
      <c r="AC129" s="167">
        <f t="shared" si="9"/>
        <v>0</v>
      </c>
      <c r="AD129" s="167">
        <f t="shared" si="9"/>
        <v>0</v>
      </c>
    </row>
    <row r="130" spans="1:30" s="27" customFormat="1" ht="12.75">
      <c r="A130" s="130" t="s">
        <v>123</v>
      </c>
      <c r="B130" s="11"/>
      <c r="C130" s="11"/>
      <c r="D130" s="11"/>
      <c r="E130" s="146"/>
      <c r="F130" s="153"/>
      <c r="G130" s="11"/>
      <c r="H130" s="11"/>
      <c r="I130" s="11"/>
      <c r="J130" s="153"/>
      <c r="K130" s="11"/>
      <c r="L130" s="11"/>
      <c r="M130" s="146"/>
      <c r="N130" s="11"/>
      <c r="O130" s="11"/>
      <c r="P130" s="11"/>
      <c r="Q130" s="11"/>
      <c r="R130" s="130" t="s">
        <v>123</v>
      </c>
      <c r="S130" s="11"/>
      <c r="T130" s="11"/>
      <c r="U130" s="11"/>
      <c r="V130" s="146"/>
      <c r="W130" s="153"/>
      <c r="X130" s="11"/>
      <c r="Y130" s="11"/>
      <c r="Z130" s="11"/>
      <c r="AA130" s="153"/>
      <c r="AB130" s="11"/>
      <c r="AC130" s="11"/>
      <c r="AD130" s="11"/>
    </row>
    <row r="131" spans="1:30" s="27" customFormat="1" ht="12.75">
      <c r="A131" s="128" t="s">
        <v>124</v>
      </c>
      <c r="B131" s="11">
        <f>$B$28</f>
        <v>104266.7</v>
      </c>
      <c r="C131" s="11">
        <f>$C$28</f>
        <v>106938.21</v>
      </c>
      <c r="D131" s="11">
        <f>$D$28</f>
        <v>677.68</v>
      </c>
      <c r="E131" s="146">
        <f>$E$28</f>
        <v>211882.59</v>
      </c>
      <c r="F131" s="153">
        <f>$F$28</f>
        <v>96</v>
      </c>
      <c r="G131" s="11">
        <f>$G$28</f>
        <v>85.7</v>
      </c>
      <c r="H131" s="11">
        <f>$H$28</f>
        <v>0</v>
      </c>
      <c r="I131" s="11">
        <f>$I$28</f>
        <v>181.7</v>
      </c>
      <c r="J131" s="153">
        <f>$J$28</f>
        <v>28.4</v>
      </c>
      <c r="K131" s="11">
        <f>$K$28</f>
        <v>0</v>
      </c>
      <c r="L131" s="11">
        <f>$L$28</f>
        <v>0</v>
      </c>
      <c r="M131" s="146">
        <f>$M$28</f>
        <v>28.4</v>
      </c>
      <c r="N131" s="11">
        <f>$N$28</f>
        <v>374.1</v>
      </c>
      <c r="O131" s="11">
        <f>$O$28</f>
        <v>0</v>
      </c>
      <c r="P131" s="11">
        <f>$P$28</f>
        <v>0</v>
      </c>
      <c r="Q131" s="11">
        <f>$Q$28</f>
        <v>374.1</v>
      </c>
      <c r="R131" s="128" t="s">
        <v>124</v>
      </c>
      <c r="S131" s="11">
        <f>$S$28</f>
        <v>8833.3</v>
      </c>
      <c r="T131" s="11">
        <f>$T$28</f>
        <v>14823.92</v>
      </c>
      <c r="U131" s="11">
        <f>$U$28</f>
        <v>0</v>
      </c>
      <c r="V131" s="146">
        <f>$V$28</f>
        <v>23657.22</v>
      </c>
      <c r="W131" s="153">
        <f>$W$28</f>
        <v>4434.9</v>
      </c>
      <c r="X131" s="11">
        <f>$X$28</f>
        <v>9755.92</v>
      </c>
      <c r="Y131" s="11">
        <f>$Y$28</f>
        <v>0</v>
      </c>
      <c r="Z131" s="11">
        <f>$Z$28</f>
        <v>14190.82</v>
      </c>
      <c r="AA131" s="153">
        <f>$AA$28</f>
        <v>0</v>
      </c>
      <c r="AB131" s="11">
        <f>$AB$28</f>
        <v>0</v>
      </c>
      <c r="AC131" s="11">
        <f>$AC$28</f>
        <v>0</v>
      </c>
      <c r="AD131" s="11">
        <f>$AD$28</f>
        <v>0</v>
      </c>
    </row>
    <row r="132" spans="1:30" s="27" customFormat="1" ht="12.75">
      <c r="A132" s="128" t="s">
        <v>125</v>
      </c>
      <c r="B132" s="11">
        <f>$B$77</f>
        <v>72281.49</v>
      </c>
      <c r="C132" s="11">
        <f>$C$77</f>
        <v>62904.59</v>
      </c>
      <c r="D132" s="11">
        <f>$D$77</f>
        <v>2199.68</v>
      </c>
      <c r="E132" s="146">
        <f>$E$77</f>
        <v>137385.76</v>
      </c>
      <c r="F132" s="153">
        <f>$F$77</f>
        <v>12</v>
      </c>
      <c r="G132" s="11">
        <f>$G$77</f>
        <v>0</v>
      </c>
      <c r="H132" s="11">
        <f>$H$77</f>
        <v>0</v>
      </c>
      <c r="I132" s="11">
        <f>$I$77</f>
        <v>12</v>
      </c>
      <c r="J132" s="153">
        <f>$J$77</f>
        <v>0</v>
      </c>
      <c r="K132" s="11">
        <f>$K$77</f>
        <v>0</v>
      </c>
      <c r="L132" s="11">
        <f>$L$77</f>
        <v>0</v>
      </c>
      <c r="M132" s="146">
        <f>$M$77</f>
        <v>0</v>
      </c>
      <c r="N132" s="11">
        <f>$N$77</f>
        <v>20.9</v>
      </c>
      <c r="O132" s="11">
        <f>$O$77</f>
        <v>0</v>
      </c>
      <c r="P132" s="11">
        <f>$P$77</f>
        <v>0</v>
      </c>
      <c r="Q132" s="11">
        <f>$Q$77</f>
        <v>20.9</v>
      </c>
      <c r="R132" s="128" t="s">
        <v>125</v>
      </c>
      <c r="S132" s="11">
        <f>$S$77</f>
        <v>4495.1</v>
      </c>
      <c r="T132" s="11">
        <f>$T$77</f>
        <v>1897.3</v>
      </c>
      <c r="U132" s="11">
        <f>$U$77</f>
        <v>888.16</v>
      </c>
      <c r="V132" s="146">
        <f>$V$77</f>
        <v>7280.56</v>
      </c>
      <c r="W132" s="153">
        <f>$W$77</f>
        <v>6407.5</v>
      </c>
      <c r="X132" s="11">
        <f>$X$77</f>
        <v>4806.7</v>
      </c>
      <c r="Y132" s="11">
        <f>$Y$77</f>
        <v>454.05</v>
      </c>
      <c r="Z132" s="11">
        <f>$Z$77</f>
        <v>11668.25</v>
      </c>
      <c r="AA132" s="153">
        <f>$AA$77</f>
        <v>0</v>
      </c>
      <c r="AB132" s="11">
        <f>$AB$77</f>
        <v>0</v>
      </c>
      <c r="AC132" s="11">
        <f>$AC$77</f>
        <v>0</v>
      </c>
      <c r="AD132" s="11">
        <f>$AD$77</f>
        <v>0</v>
      </c>
    </row>
    <row r="133" spans="1:30" s="76" customFormat="1" ht="12.75">
      <c r="A133" s="166" t="s">
        <v>103</v>
      </c>
      <c r="B133" s="167">
        <f aca="true" t="shared" si="10" ref="B133:Q133">B131+B132</f>
        <v>176548.19</v>
      </c>
      <c r="C133" s="167">
        <f t="shared" si="10"/>
        <v>169842.8</v>
      </c>
      <c r="D133" s="167">
        <f t="shared" si="10"/>
        <v>2877.3599999999997</v>
      </c>
      <c r="E133" s="167">
        <f t="shared" si="10"/>
        <v>349268.35</v>
      </c>
      <c r="F133" s="167">
        <f t="shared" si="10"/>
        <v>108</v>
      </c>
      <c r="G133" s="167">
        <f t="shared" si="10"/>
        <v>85.7</v>
      </c>
      <c r="H133" s="167">
        <f t="shared" si="10"/>
        <v>0</v>
      </c>
      <c r="I133" s="167">
        <f t="shared" si="10"/>
        <v>193.7</v>
      </c>
      <c r="J133" s="167">
        <f t="shared" si="10"/>
        <v>28.4</v>
      </c>
      <c r="K133" s="167">
        <f t="shared" si="10"/>
        <v>0</v>
      </c>
      <c r="L133" s="167">
        <f t="shared" si="10"/>
        <v>0</v>
      </c>
      <c r="M133" s="167">
        <f t="shared" si="10"/>
        <v>28.4</v>
      </c>
      <c r="N133" s="167">
        <f t="shared" si="10"/>
        <v>395</v>
      </c>
      <c r="O133" s="167">
        <f t="shared" si="10"/>
        <v>0</v>
      </c>
      <c r="P133" s="167">
        <f t="shared" si="10"/>
        <v>0</v>
      </c>
      <c r="Q133" s="167">
        <f t="shared" si="10"/>
        <v>395</v>
      </c>
      <c r="R133" s="166" t="s">
        <v>103</v>
      </c>
      <c r="S133" s="167">
        <f aca="true" t="shared" si="11" ref="S133:AD133">S131+S132</f>
        <v>13328.4</v>
      </c>
      <c r="T133" s="167">
        <f t="shared" si="11"/>
        <v>16721.22</v>
      </c>
      <c r="U133" s="167">
        <f t="shared" si="11"/>
        <v>888.16</v>
      </c>
      <c r="V133" s="167">
        <f t="shared" si="11"/>
        <v>30937.780000000002</v>
      </c>
      <c r="W133" s="167">
        <f t="shared" si="11"/>
        <v>10842.4</v>
      </c>
      <c r="X133" s="167">
        <f t="shared" si="11"/>
        <v>14562.619999999999</v>
      </c>
      <c r="Y133" s="167">
        <f t="shared" si="11"/>
        <v>454.05</v>
      </c>
      <c r="Z133" s="167">
        <f t="shared" si="11"/>
        <v>25859.07</v>
      </c>
      <c r="AA133" s="167">
        <f t="shared" si="11"/>
        <v>0</v>
      </c>
      <c r="AB133" s="167">
        <f t="shared" si="11"/>
        <v>0</v>
      </c>
      <c r="AC133" s="167">
        <f t="shared" si="11"/>
        <v>0</v>
      </c>
      <c r="AD133" s="167">
        <f t="shared" si="11"/>
        <v>0</v>
      </c>
    </row>
    <row r="134" spans="1:30" s="27" customFormat="1" ht="12.75">
      <c r="A134" s="130" t="s">
        <v>126</v>
      </c>
      <c r="B134" s="11"/>
      <c r="C134" s="11"/>
      <c r="D134" s="11"/>
      <c r="E134" s="146"/>
      <c r="F134" s="153"/>
      <c r="G134" s="11"/>
      <c r="H134" s="11"/>
      <c r="I134" s="11"/>
      <c r="J134" s="153"/>
      <c r="K134" s="11"/>
      <c r="L134" s="11"/>
      <c r="M134" s="146"/>
      <c r="N134" s="11"/>
      <c r="O134" s="11"/>
      <c r="P134" s="11"/>
      <c r="Q134" s="11"/>
      <c r="R134" s="130" t="s">
        <v>126</v>
      </c>
      <c r="S134" s="11"/>
      <c r="T134" s="11"/>
      <c r="U134" s="11"/>
      <c r="V134" s="146"/>
      <c r="W134" s="153"/>
      <c r="X134" s="11"/>
      <c r="Y134" s="11"/>
      <c r="Z134" s="11"/>
      <c r="AA134" s="153"/>
      <c r="AB134" s="11"/>
      <c r="AC134" s="11"/>
      <c r="AD134" s="11"/>
    </row>
    <row r="135" spans="1:30" s="27" customFormat="1" ht="12.75">
      <c r="A135" s="128" t="s">
        <v>127</v>
      </c>
      <c r="B135" s="11">
        <f>$B$19</f>
        <v>83238.98099999999</v>
      </c>
      <c r="C135" s="11">
        <f>$C$19</f>
        <v>49246.58700000002</v>
      </c>
      <c r="D135" s="11">
        <f>$D$19</f>
        <v>657.46</v>
      </c>
      <c r="E135" s="146">
        <f>$E$19</f>
        <v>133143.02799999996</v>
      </c>
      <c r="F135" s="153">
        <f>$F$19</f>
        <v>15481.510999999997</v>
      </c>
      <c r="G135" s="11">
        <f>$G$19</f>
        <v>12925.830999999996</v>
      </c>
      <c r="H135" s="11">
        <f>$H$19</f>
        <v>0</v>
      </c>
      <c r="I135" s="11">
        <f>$I$19</f>
        <v>28407.34199999999</v>
      </c>
      <c r="J135" s="153">
        <f>$J$19</f>
        <v>0</v>
      </c>
      <c r="K135" s="11">
        <f>$K$19</f>
        <v>0</v>
      </c>
      <c r="L135" s="11">
        <f>$L$19</f>
        <v>0</v>
      </c>
      <c r="M135" s="146">
        <f>$M$19</f>
        <v>0</v>
      </c>
      <c r="N135" s="11">
        <f>$N$19</f>
        <v>96.14</v>
      </c>
      <c r="O135" s="11">
        <f>$O$19</f>
        <v>100.4</v>
      </c>
      <c r="P135" s="11">
        <f>$P$19</f>
        <v>0</v>
      </c>
      <c r="Q135" s="11">
        <f>$Q$19</f>
        <v>196.54</v>
      </c>
      <c r="R135" s="128" t="s">
        <v>127</v>
      </c>
      <c r="S135" s="11">
        <f>$S$19</f>
        <v>3644.27</v>
      </c>
      <c r="T135" s="11">
        <f>$T$19</f>
        <v>2670.773</v>
      </c>
      <c r="U135" s="11">
        <f>$U$19</f>
        <v>0</v>
      </c>
      <c r="V135" s="146">
        <f>$V$19</f>
        <v>6315.043000000001</v>
      </c>
      <c r="W135" s="153">
        <f>$W$19</f>
        <v>519.88</v>
      </c>
      <c r="X135" s="11">
        <f>$X$19</f>
        <v>328.336</v>
      </c>
      <c r="Y135" s="11">
        <f>$Y$19</f>
        <v>15.76</v>
      </c>
      <c r="Z135" s="11">
        <f>$Z$19</f>
        <v>863.9760000000001</v>
      </c>
      <c r="AA135" s="153">
        <f>$AA$19</f>
        <v>0</v>
      </c>
      <c r="AB135" s="11">
        <f>$AB$19</f>
        <v>0</v>
      </c>
      <c r="AC135" s="11">
        <f>$AC$19</f>
        <v>0</v>
      </c>
      <c r="AD135" s="11">
        <f>$AD$19</f>
        <v>0</v>
      </c>
    </row>
    <row r="136" spans="1:30" s="27" customFormat="1" ht="12.75">
      <c r="A136" s="128" t="s">
        <v>128</v>
      </c>
      <c r="B136" s="11">
        <f>$B$29</f>
        <v>184924.971</v>
      </c>
      <c r="C136" s="11">
        <f>$C$29</f>
        <v>79168.68600000002</v>
      </c>
      <c r="D136" s="11">
        <f>$D$29</f>
        <v>178.3</v>
      </c>
      <c r="E136" s="146">
        <f>$E$29</f>
        <v>264271.957</v>
      </c>
      <c r="F136" s="153">
        <f>$F$29</f>
        <v>1657.73</v>
      </c>
      <c r="G136" s="11">
        <f>$G$29</f>
        <v>846.93</v>
      </c>
      <c r="H136" s="11">
        <f>$H$29</f>
        <v>0</v>
      </c>
      <c r="I136" s="11">
        <f>$I$29</f>
        <v>2504.66</v>
      </c>
      <c r="J136" s="153">
        <f>$J$29</f>
        <v>0</v>
      </c>
      <c r="K136" s="11">
        <f>$K$29</f>
        <v>0</v>
      </c>
      <c r="L136" s="11">
        <f>$L$29</f>
        <v>0</v>
      </c>
      <c r="M136" s="146">
        <f>$M$29</f>
        <v>0</v>
      </c>
      <c r="N136" s="11">
        <f>$N$29</f>
        <v>210.6</v>
      </c>
      <c r="O136" s="11">
        <f>$O$29</f>
        <v>145.82</v>
      </c>
      <c r="P136" s="11">
        <f>$P$29</f>
        <v>420.8</v>
      </c>
      <c r="Q136" s="11">
        <f>$Q$29</f>
        <v>777.22</v>
      </c>
      <c r="R136" s="128" t="s">
        <v>128</v>
      </c>
      <c r="S136" s="11">
        <f>$S$29</f>
        <v>24661.47</v>
      </c>
      <c r="T136" s="11">
        <f>$T$29</f>
        <v>10892.413999999999</v>
      </c>
      <c r="U136" s="11">
        <f>$U$29</f>
        <v>70.55</v>
      </c>
      <c r="V136" s="146">
        <f>$V$29</f>
        <v>35624.433999999994</v>
      </c>
      <c r="W136" s="153">
        <f>$W$29</f>
        <v>751.99</v>
      </c>
      <c r="X136" s="11">
        <f>$X$29</f>
        <v>415.55</v>
      </c>
      <c r="Y136" s="11">
        <f>$Y$29</f>
        <v>0</v>
      </c>
      <c r="Z136" s="11">
        <f>$Z$29</f>
        <v>1167.54</v>
      </c>
      <c r="AA136" s="153">
        <f>$AA$29</f>
        <v>0</v>
      </c>
      <c r="AB136" s="11">
        <f>$AB$29</f>
        <v>0</v>
      </c>
      <c r="AC136" s="11">
        <f>$AC$29</f>
        <v>82.33</v>
      </c>
      <c r="AD136" s="11">
        <f>$AD$29</f>
        <v>82.33</v>
      </c>
    </row>
    <row r="137" spans="1:30" s="27" customFormat="1" ht="12.75">
      <c r="A137" s="128" t="s">
        <v>129</v>
      </c>
      <c r="B137" s="11">
        <f>$B$37</f>
        <v>44932.22900000001</v>
      </c>
      <c r="C137" s="11">
        <f>$C$37</f>
        <v>80067.476</v>
      </c>
      <c r="D137" s="11">
        <f>$D$37</f>
        <v>42.12</v>
      </c>
      <c r="E137" s="146">
        <f>$E$37</f>
        <v>125041.82500000001</v>
      </c>
      <c r="F137" s="153">
        <f>$F$37</f>
        <v>8738.81</v>
      </c>
      <c r="G137" s="11">
        <f>$G$37</f>
        <v>23150.769000000004</v>
      </c>
      <c r="H137" s="11">
        <f>$H$37</f>
        <v>0</v>
      </c>
      <c r="I137" s="11">
        <f>$I$37</f>
        <v>31889.579000000005</v>
      </c>
      <c r="J137" s="153">
        <f>$J$37</f>
        <v>0</v>
      </c>
      <c r="K137" s="11">
        <f>$K$37</f>
        <v>0</v>
      </c>
      <c r="L137" s="11">
        <f>$L$37</f>
        <v>0</v>
      </c>
      <c r="M137" s="146">
        <f>$M$37</f>
        <v>0</v>
      </c>
      <c r="N137" s="11">
        <f>$N$37</f>
        <v>0</v>
      </c>
      <c r="O137" s="11">
        <f>$O$37</f>
        <v>576.09</v>
      </c>
      <c r="P137" s="11">
        <f>$P$37</f>
        <v>0</v>
      </c>
      <c r="Q137" s="11">
        <f>$Q$37</f>
        <v>576.09</v>
      </c>
      <c r="R137" s="128" t="s">
        <v>129</v>
      </c>
      <c r="S137" s="11">
        <f>$S$37</f>
        <v>2951.04</v>
      </c>
      <c r="T137" s="11">
        <f>$T$37</f>
        <v>5617.33</v>
      </c>
      <c r="U137" s="11">
        <f>$U$37</f>
        <v>0</v>
      </c>
      <c r="V137" s="146">
        <f>$V$37</f>
        <v>8568.37</v>
      </c>
      <c r="W137" s="153">
        <f>$W$37</f>
        <v>141.5</v>
      </c>
      <c r="X137" s="11">
        <f>$X$37</f>
        <v>261.74</v>
      </c>
      <c r="Y137" s="11">
        <f>$Y$37</f>
        <v>0</v>
      </c>
      <c r="Z137" s="11">
        <f>$Z$37</f>
        <v>403.24</v>
      </c>
      <c r="AA137" s="153">
        <f>$AA$37</f>
        <v>0</v>
      </c>
      <c r="AB137" s="11">
        <f>$AB$37</f>
        <v>0</v>
      </c>
      <c r="AC137" s="11">
        <f>$AC$37</f>
        <v>0</v>
      </c>
      <c r="AD137" s="11">
        <f>$AD$37</f>
        <v>0</v>
      </c>
    </row>
    <row r="138" spans="1:30" s="27" customFormat="1" ht="12.75">
      <c r="A138" s="128" t="s">
        <v>130</v>
      </c>
      <c r="B138" s="11">
        <f>$B$38</f>
        <v>51237.35</v>
      </c>
      <c r="C138" s="11">
        <f>$C$38</f>
        <v>44156.811999999976</v>
      </c>
      <c r="D138" s="11">
        <f>$D$38</f>
        <v>0</v>
      </c>
      <c r="E138" s="146">
        <f>$E$38</f>
        <v>95394.16200000003</v>
      </c>
      <c r="F138" s="153">
        <f>$F$38</f>
        <v>39097.22</v>
      </c>
      <c r="G138" s="11">
        <f>$G$38</f>
        <v>35118.144999999975</v>
      </c>
      <c r="H138" s="11">
        <f>$H$38</f>
        <v>0</v>
      </c>
      <c r="I138" s="11">
        <f>$I$38</f>
        <v>74215.36499999999</v>
      </c>
      <c r="J138" s="153">
        <f>$J$38</f>
        <v>0</v>
      </c>
      <c r="K138" s="11">
        <f>$K$38</f>
        <v>14.41</v>
      </c>
      <c r="L138" s="11">
        <f>$L$38</f>
        <v>0</v>
      </c>
      <c r="M138" s="146">
        <f>$M$38</f>
        <v>14.41</v>
      </c>
      <c r="N138" s="11">
        <f>$N$38</f>
        <v>18.7</v>
      </c>
      <c r="O138" s="11">
        <f>$O$38</f>
        <v>1400.72</v>
      </c>
      <c r="P138" s="11">
        <f>$P$38</f>
        <v>30.8</v>
      </c>
      <c r="Q138" s="11">
        <f>$Q$38</f>
        <v>1450.22</v>
      </c>
      <c r="R138" s="128" t="s">
        <v>130</v>
      </c>
      <c r="S138" s="11">
        <f>$S$38</f>
        <v>2049.11</v>
      </c>
      <c r="T138" s="11">
        <f>$T$38</f>
        <v>3948.6249999999995</v>
      </c>
      <c r="U138" s="11">
        <f>$U$38</f>
        <v>174.1</v>
      </c>
      <c r="V138" s="146">
        <f>$V$38</f>
        <v>6171.835</v>
      </c>
      <c r="W138" s="153">
        <f>$W$38</f>
        <v>106.09</v>
      </c>
      <c r="X138" s="11">
        <f>$X$38</f>
        <v>67.83</v>
      </c>
      <c r="Y138" s="11">
        <f>$Y$38</f>
        <v>0</v>
      </c>
      <c r="Z138" s="11">
        <f>$Z$38</f>
        <v>173.92</v>
      </c>
      <c r="AA138" s="153">
        <f>$AA$38</f>
        <v>0</v>
      </c>
      <c r="AB138" s="11">
        <f>$AB$38</f>
        <v>0</v>
      </c>
      <c r="AC138" s="11">
        <f>$AC$38</f>
        <v>0</v>
      </c>
      <c r="AD138" s="11">
        <f>$AD$38</f>
        <v>0</v>
      </c>
    </row>
    <row r="139" spans="1:30" s="27" customFormat="1" ht="12.75">
      <c r="A139" s="128" t="s">
        <v>131</v>
      </c>
      <c r="B139" s="11">
        <f>$B$42</f>
        <v>70543.883</v>
      </c>
      <c r="C139" s="11">
        <f>$C$42</f>
        <v>46652.933999999994</v>
      </c>
      <c r="D139" s="11">
        <f>$D$42</f>
        <v>1024.92</v>
      </c>
      <c r="E139" s="146">
        <f>$E$42</f>
        <v>118221.73700000002</v>
      </c>
      <c r="F139" s="153">
        <f>$F$42</f>
        <v>13671.03</v>
      </c>
      <c r="G139" s="11">
        <f>$G$42</f>
        <v>9365.886</v>
      </c>
      <c r="H139" s="11">
        <f>$H$42</f>
        <v>1048.56</v>
      </c>
      <c r="I139" s="11">
        <f>$I$42</f>
        <v>24085.476</v>
      </c>
      <c r="J139" s="153">
        <f>$J$42</f>
        <v>0</v>
      </c>
      <c r="K139" s="11">
        <f>$K$42</f>
        <v>0</v>
      </c>
      <c r="L139" s="11">
        <f>$L$42</f>
        <v>121.36</v>
      </c>
      <c r="M139" s="146">
        <f>$M$42</f>
        <v>121.36</v>
      </c>
      <c r="N139" s="11">
        <f>$N$42</f>
        <v>2.9</v>
      </c>
      <c r="O139" s="11">
        <f>$O$42</f>
        <v>20.4</v>
      </c>
      <c r="P139" s="11">
        <f>$P$42</f>
        <v>0</v>
      </c>
      <c r="Q139" s="11">
        <f>$Q$42</f>
        <v>23.3</v>
      </c>
      <c r="R139" s="128" t="s">
        <v>131</v>
      </c>
      <c r="S139" s="11">
        <f>$S$42</f>
        <v>6576.53</v>
      </c>
      <c r="T139" s="11">
        <f>$T$42</f>
        <v>2781.2680000000005</v>
      </c>
      <c r="U139" s="11">
        <f>$U$42</f>
        <v>1390.03</v>
      </c>
      <c r="V139" s="146">
        <f>$V$42</f>
        <v>10747.828000000001</v>
      </c>
      <c r="W139" s="153">
        <f>$W$42</f>
        <v>0</v>
      </c>
      <c r="X139" s="11">
        <f>$X$42</f>
        <v>68.5</v>
      </c>
      <c r="Y139" s="11">
        <f>$Y$42</f>
        <v>1789.38</v>
      </c>
      <c r="Z139" s="11">
        <f>$Z$42</f>
        <v>1857.88</v>
      </c>
      <c r="AA139" s="153">
        <f>$AA$42</f>
        <v>0</v>
      </c>
      <c r="AB139" s="11">
        <f>$AB$42</f>
        <v>0</v>
      </c>
      <c r="AC139" s="11">
        <f>$AC$42</f>
        <v>0</v>
      </c>
      <c r="AD139" s="11">
        <f>$AD$42</f>
        <v>0</v>
      </c>
    </row>
    <row r="140" spans="1:30" s="27" customFormat="1" ht="12.75">
      <c r="A140" s="128" t="s">
        <v>132</v>
      </c>
      <c r="B140" s="11">
        <f>$B$46</f>
        <v>65936.349</v>
      </c>
      <c r="C140" s="11">
        <f>$C$46</f>
        <v>42990.31099999999</v>
      </c>
      <c r="D140" s="11">
        <f>$D$46</f>
        <v>0</v>
      </c>
      <c r="E140" s="146">
        <f>$E$46</f>
        <v>108926.66</v>
      </c>
      <c r="F140" s="153">
        <f>$F$46</f>
        <v>11103.354000000001</v>
      </c>
      <c r="G140" s="11">
        <f>$G$46</f>
        <v>7963.421000000001</v>
      </c>
      <c r="H140" s="11">
        <f>$H$46</f>
        <v>0</v>
      </c>
      <c r="I140" s="11">
        <f>$I$46</f>
        <v>19066.775000000005</v>
      </c>
      <c r="J140" s="153">
        <f>$J$46</f>
        <v>0</v>
      </c>
      <c r="K140" s="11">
        <f>$K$46</f>
        <v>247.448</v>
      </c>
      <c r="L140" s="11">
        <f>$L$46</f>
        <v>0</v>
      </c>
      <c r="M140" s="146">
        <f>$M$46</f>
        <v>247.448</v>
      </c>
      <c r="N140" s="11">
        <f>$N$46</f>
        <v>494.6770000000001</v>
      </c>
      <c r="O140" s="11">
        <f>$O$46</f>
        <v>81.17</v>
      </c>
      <c r="P140" s="11">
        <f>$P$46</f>
        <v>32.55</v>
      </c>
      <c r="Q140" s="11">
        <f>$Q$46</f>
        <v>608.397</v>
      </c>
      <c r="R140" s="128" t="s">
        <v>132</v>
      </c>
      <c r="S140" s="11">
        <f>$S$46</f>
        <v>7511.406999999998</v>
      </c>
      <c r="T140" s="11">
        <f>$T$46</f>
        <v>4111.41</v>
      </c>
      <c r="U140" s="11">
        <f>$U$46</f>
        <v>0</v>
      </c>
      <c r="V140" s="146">
        <f>$V$46</f>
        <v>11622.816999999995</v>
      </c>
      <c r="W140" s="153">
        <f>$W$46</f>
        <v>94.851</v>
      </c>
      <c r="X140" s="11">
        <f>$X$46</f>
        <v>450.241</v>
      </c>
      <c r="Y140" s="11">
        <f>$Y$46</f>
        <v>0</v>
      </c>
      <c r="Z140" s="11">
        <f>$Z$46</f>
        <v>545.092</v>
      </c>
      <c r="AA140" s="153">
        <f>$AA$46</f>
        <v>0</v>
      </c>
      <c r="AB140" s="11">
        <f>$AB$46</f>
        <v>21.04</v>
      </c>
      <c r="AC140" s="11">
        <f>$AC$46</f>
        <v>0</v>
      </c>
      <c r="AD140" s="11">
        <f>$AD$46</f>
        <v>21.04</v>
      </c>
    </row>
    <row r="141" spans="1:30" s="76" customFormat="1" ht="12.75">
      <c r="A141" s="166" t="s">
        <v>103</v>
      </c>
      <c r="B141" s="167">
        <f aca="true" t="shared" si="12" ref="B141:Q141">B135+B136+B137+B138+B139+B140</f>
        <v>500813.763</v>
      </c>
      <c r="C141" s="167">
        <f t="shared" si="12"/>
        <v>342282.806</v>
      </c>
      <c r="D141" s="167">
        <f t="shared" si="12"/>
        <v>1902.8000000000002</v>
      </c>
      <c r="E141" s="167">
        <f t="shared" si="12"/>
        <v>844999.3690000001</v>
      </c>
      <c r="F141" s="167">
        <f t="shared" si="12"/>
        <v>89749.65500000001</v>
      </c>
      <c r="G141" s="167">
        <f t="shared" si="12"/>
        <v>89370.98199999997</v>
      </c>
      <c r="H141" s="167">
        <f t="shared" si="12"/>
        <v>1048.56</v>
      </c>
      <c r="I141" s="167">
        <f t="shared" si="12"/>
        <v>180169.197</v>
      </c>
      <c r="J141" s="167">
        <f t="shared" si="12"/>
        <v>0</v>
      </c>
      <c r="K141" s="167">
        <f t="shared" si="12"/>
        <v>261.858</v>
      </c>
      <c r="L141" s="167">
        <f t="shared" si="12"/>
        <v>121.36</v>
      </c>
      <c r="M141" s="167">
        <f t="shared" si="12"/>
        <v>383.218</v>
      </c>
      <c r="N141" s="167">
        <f t="shared" si="12"/>
        <v>823.017</v>
      </c>
      <c r="O141" s="167">
        <f t="shared" si="12"/>
        <v>2324.6000000000004</v>
      </c>
      <c r="P141" s="167">
        <f t="shared" si="12"/>
        <v>484.15000000000003</v>
      </c>
      <c r="Q141" s="167">
        <f t="shared" si="12"/>
        <v>3631.767</v>
      </c>
      <c r="R141" s="166" t="s">
        <v>103</v>
      </c>
      <c r="S141" s="167">
        <f aca="true" t="shared" si="13" ref="S141:AD141">S135+S136+S137+S138+S139+S140</f>
        <v>47393.827</v>
      </c>
      <c r="T141" s="167">
        <f t="shared" si="13"/>
        <v>30021.82</v>
      </c>
      <c r="U141" s="167">
        <f t="shared" si="13"/>
        <v>1634.6799999999998</v>
      </c>
      <c r="V141" s="167">
        <f t="shared" si="13"/>
        <v>79050.32699999999</v>
      </c>
      <c r="W141" s="167">
        <f t="shared" si="13"/>
        <v>1614.3109999999997</v>
      </c>
      <c r="X141" s="167">
        <f t="shared" si="13"/>
        <v>1592.197</v>
      </c>
      <c r="Y141" s="167">
        <f t="shared" si="13"/>
        <v>1805.14</v>
      </c>
      <c r="Z141" s="167">
        <f t="shared" si="13"/>
        <v>5011.648</v>
      </c>
      <c r="AA141" s="167">
        <f t="shared" si="13"/>
        <v>0</v>
      </c>
      <c r="AB141" s="167">
        <f t="shared" si="13"/>
        <v>21.04</v>
      </c>
      <c r="AC141" s="167">
        <f t="shared" si="13"/>
        <v>82.33</v>
      </c>
      <c r="AD141" s="167">
        <f t="shared" si="13"/>
        <v>103.37</v>
      </c>
    </row>
    <row r="142" spans="1:30" s="27" customFormat="1" ht="12.75">
      <c r="A142" s="130" t="s">
        <v>133</v>
      </c>
      <c r="B142" s="11"/>
      <c r="C142" s="11"/>
      <c r="D142" s="11"/>
      <c r="E142" s="146"/>
      <c r="F142" s="153"/>
      <c r="G142" s="11"/>
      <c r="H142" s="11"/>
      <c r="I142" s="11"/>
      <c r="J142" s="153"/>
      <c r="K142" s="11"/>
      <c r="L142" s="11"/>
      <c r="M142" s="146"/>
      <c r="N142" s="11"/>
      <c r="O142" s="11"/>
      <c r="P142" s="11"/>
      <c r="Q142" s="11"/>
      <c r="R142" s="130" t="s">
        <v>133</v>
      </c>
      <c r="S142" s="11"/>
      <c r="T142" s="11"/>
      <c r="U142" s="11"/>
      <c r="V142" s="146"/>
      <c r="W142" s="153"/>
      <c r="X142" s="11"/>
      <c r="Y142" s="11"/>
      <c r="Z142" s="11"/>
      <c r="AA142" s="153"/>
      <c r="AB142" s="11"/>
      <c r="AC142" s="11"/>
      <c r="AD142" s="11"/>
    </row>
    <row r="143" spans="1:30" s="27" customFormat="1" ht="12.75">
      <c r="A143" s="128" t="s">
        <v>134</v>
      </c>
      <c r="B143" s="11">
        <f>$B$15</f>
        <v>53820.3</v>
      </c>
      <c r="C143" s="11">
        <f>$C$15</f>
        <v>13528.6</v>
      </c>
      <c r="D143" s="11">
        <f>$D$15</f>
        <v>113.9</v>
      </c>
      <c r="E143" s="146">
        <f>$E$15</f>
        <v>67462.8</v>
      </c>
      <c r="F143" s="153">
        <f>$F$15</f>
        <v>333.6</v>
      </c>
      <c r="G143" s="11">
        <f>$G$15</f>
        <v>188.8</v>
      </c>
      <c r="H143" s="11">
        <f>$H$15</f>
        <v>0</v>
      </c>
      <c r="I143" s="11">
        <f>$I$15</f>
        <v>522.4</v>
      </c>
      <c r="J143" s="153">
        <f>$J$15</f>
        <v>0</v>
      </c>
      <c r="K143" s="11">
        <f>$K$15</f>
        <v>0</v>
      </c>
      <c r="L143" s="11">
        <f>$L$15</f>
        <v>0</v>
      </c>
      <c r="M143" s="146">
        <f>$M$15</f>
        <v>0</v>
      </c>
      <c r="N143" s="11">
        <f>$N$15</f>
        <v>0</v>
      </c>
      <c r="O143" s="11">
        <f>$O$15</f>
        <v>0</v>
      </c>
      <c r="P143" s="11">
        <f>$P$15</f>
        <v>0</v>
      </c>
      <c r="Q143" s="11">
        <f>$Q$15</f>
        <v>0</v>
      </c>
      <c r="R143" s="128" t="s">
        <v>134</v>
      </c>
      <c r="S143" s="11">
        <f>$S$15</f>
        <v>8575.1</v>
      </c>
      <c r="T143" s="11">
        <f>$T$15</f>
        <v>1686.9</v>
      </c>
      <c r="U143" s="11">
        <f>$U$15</f>
        <v>21.5</v>
      </c>
      <c r="V143" s="146">
        <f>$V$15</f>
        <v>10283.5</v>
      </c>
      <c r="W143" s="153">
        <f>$W$15</f>
        <v>12001.2</v>
      </c>
      <c r="X143" s="11">
        <f>$X$15</f>
        <v>712.2</v>
      </c>
      <c r="Y143" s="11">
        <f>$Y$15</f>
        <v>0</v>
      </c>
      <c r="Z143" s="11">
        <f>$Z$15</f>
        <v>12713.4</v>
      </c>
      <c r="AA143" s="153">
        <f>$AA$15</f>
        <v>0</v>
      </c>
      <c r="AB143" s="11">
        <f>$AB$15</f>
        <v>0</v>
      </c>
      <c r="AC143" s="11">
        <f>$AC$15</f>
        <v>0</v>
      </c>
      <c r="AD143" s="11">
        <f>$AD$15</f>
        <v>0</v>
      </c>
    </row>
    <row r="144" spans="1:30" s="27" customFormat="1" ht="12.75">
      <c r="A144" s="128" t="s">
        <v>135</v>
      </c>
      <c r="B144" s="11">
        <f>$B$51</f>
        <v>3019.9</v>
      </c>
      <c r="C144" s="11">
        <f>$C$51</f>
        <v>2564.24</v>
      </c>
      <c r="D144" s="11">
        <f>$D$51</f>
        <v>400.003</v>
      </c>
      <c r="E144" s="146">
        <f>$E$51</f>
        <v>5984.143000000001</v>
      </c>
      <c r="F144" s="153">
        <f>$F$51</f>
        <v>0</v>
      </c>
      <c r="G144" s="11">
        <f>$G$51</f>
        <v>0</v>
      </c>
      <c r="H144" s="11">
        <f>$H$51</f>
        <v>0</v>
      </c>
      <c r="I144" s="11">
        <f>$I$51</f>
        <v>0</v>
      </c>
      <c r="J144" s="153">
        <f>$J$51</f>
        <v>0</v>
      </c>
      <c r="K144" s="11">
        <f>$K$51</f>
        <v>0</v>
      </c>
      <c r="L144" s="11">
        <f>$L$51</f>
        <v>0</v>
      </c>
      <c r="M144" s="146">
        <f>$M$51</f>
        <v>0</v>
      </c>
      <c r="N144" s="11">
        <f>$N$51</f>
        <v>0</v>
      </c>
      <c r="O144" s="11">
        <f>$O$51</f>
        <v>0</v>
      </c>
      <c r="P144" s="11">
        <f>$P$51</f>
        <v>0</v>
      </c>
      <c r="Q144" s="11">
        <f>$Q$51</f>
        <v>0</v>
      </c>
      <c r="R144" s="128" t="s">
        <v>135</v>
      </c>
      <c r="S144" s="11">
        <f>$S$51</f>
        <v>152.3</v>
      </c>
      <c r="T144" s="11">
        <f>$T$51</f>
        <v>179.5</v>
      </c>
      <c r="U144" s="11">
        <f>$U$51</f>
        <v>0</v>
      </c>
      <c r="V144" s="146">
        <f>$V$51</f>
        <v>331.8</v>
      </c>
      <c r="W144" s="153">
        <f>$W$51</f>
        <v>19.3</v>
      </c>
      <c r="X144" s="11">
        <f>$X$51</f>
        <v>54.8</v>
      </c>
      <c r="Y144" s="11">
        <f>$Y$51</f>
        <v>0</v>
      </c>
      <c r="Z144" s="11">
        <f>$Z$51</f>
        <v>74.1</v>
      </c>
      <c r="AA144" s="153">
        <f>$AA$51</f>
        <v>0</v>
      </c>
      <c r="AB144" s="11">
        <f>$AB$51</f>
        <v>0</v>
      </c>
      <c r="AC144" s="11">
        <f>$AC$51</f>
        <v>0</v>
      </c>
      <c r="AD144" s="11">
        <f>$AD$51</f>
        <v>0</v>
      </c>
    </row>
    <row r="145" spans="1:30" s="27" customFormat="1" ht="12.75">
      <c r="A145" s="128" t="s">
        <v>136</v>
      </c>
      <c r="B145" s="11">
        <f>$B$62</f>
        <v>42462.7</v>
      </c>
      <c r="C145" s="11">
        <f>$C$62</f>
        <v>21272.75</v>
      </c>
      <c r="D145" s="11">
        <f>$D$62</f>
        <v>4240.39</v>
      </c>
      <c r="E145" s="146">
        <f>$E$62</f>
        <v>67975.84</v>
      </c>
      <c r="F145" s="153">
        <f>$F$62</f>
        <v>1581.72</v>
      </c>
      <c r="G145" s="11">
        <f>$G$62</f>
        <v>903.9</v>
      </c>
      <c r="H145" s="11">
        <f>$H$62</f>
        <v>0</v>
      </c>
      <c r="I145" s="11">
        <f>$I$62</f>
        <v>2485.62</v>
      </c>
      <c r="J145" s="153">
        <f>$J$62</f>
        <v>0</v>
      </c>
      <c r="K145" s="11">
        <f>$K$62</f>
        <v>0</v>
      </c>
      <c r="L145" s="11">
        <f>$L$62</f>
        <v>0</v>
      </c>
      <c r="M145" s="146">
        <f>$M$62</f>
        <v>0</v>
      </c>
      <c r="N145" s="11">
        <f>$N$62</f>
        <v>18.6</v>
      </c>
      <c r="O145" s="11">
        <f>$O$62</f>
        <v>0</v>
      </c>
      <c r="P145" s="11">
        <f>$P$62</f>
        <v>0</v>
      </c>
      <c r="Q145" s="11">
        <f>$Q$62</f>
        <v>18.6</v>
      </c>
      <c r="R145" s="128" t="s">
        <v>136</v>
      </c>
      <c r="S145" s="11">
        <f>$S$62</f>
        <v>5288.74</v>
      </c>
      <c r="T145" s="11">
        <f>$T$62</f>
        <v>2661.8</v>
      </c>
      <c r="U145" s="11">
        <f>$U$62</f>
        <v>236.25</v>
      </c>
      <c r="V145" s="146">
        <f>$V$62</f>
        <v>8186.79</v>
      </c>
      <c r="W145" s="153">
        <f>$W$62</f>
        <v>242</v>
      </c>
      <c r="X145" s="11">
        <f>$X$62</f>
        <v>213.8</v>
      </c>
      <c r="Y145" s="11">
        <f>$Y$62</f>
        <v>58.79</v>
      </c>
      <c r="Z145" s="11">
        <f>$Z$62</f>
        <v>514.59</v>
      </c>
      <c r="AA145" s="153">
        <f>$AA$62</f>
        <v>0</v>
      </c>
      <c r="AB145" s="11">
        <f>$AB$62</f>
        <v>0</v>
      </c>
      <c r="AC145" s="11">
        <f>$AC$62</f>
        <v>0</v>
      </c>
      <c r="AD145" s="11">
        <f>$AD$62</f>
        <v>0</v>
      </c>
    </row>
    <row r="146" spans="1:30" s="76" customFormat="1" ht="12.75">
      <c r="A146" s="166" t="s">
        <v>103</v>
      </c>
      <c r="B146" s="167">
        <f aca="true" t="shared" si="14" ref="B146:Q146">B143+B144+B145</f>
        <v>99302.9</v>
      </c>
      <c r="C146" s="167">
        <f t="shared" si="14"/>
        <v>37365.59</v>
      </c>
      <c r="D146" s="167">
        <f t="shared" si="14"/>
        <v>4754.293000000001</v>
      </c>
      <c r="E146" s="167">
        <f t="shared" si="14"/>
        <v>141422.783</v>
      </c>
      <c r="F146" s="167">
        <f t="shared" si="14"/>
        <v>1915.3200000000002</v>
      </c>
      <c r="G146" s="167">
        <f t="shared" si="14"/>
        <v>1092.7</v>
      </c>
      <c r="H146" s="167">
        <f t="shared" si="14"/>
        <v>0</v>
      </c>
      <c r="I146" s="167">
        <f t="shared" si="14"/>
        <v>3008.02</v>
      </c>
      <c r="J146" s="167">
        <f t="shared" si="14"/>
        <v>0</v>
      </c>
      <c r="K146" s="167">
        <f t="shared" si="14"/>
        <v>0</v>
      </c>
      <c r="L146" s="167">
        <f t="shared" si="14"/>
        <v>0</v>
      </c>
      <c r="M146" s="167">
        <f t="shared" si="14"/>
        <v>0</v>
      </c>
      <c r="N146" s="167">
        <f t="shared" si="14"/>
        <v>18.6</v>
      </c>
      <c r="O146" s="167">
        <f t="shared" si="14"/>
        <v>0</v>
      </c>
      <c r="P146" s="167">
        <f t="shared" si="14"/>
        <v>0</v>
      </c>
      <c r="Q146" s="167">
        <f t="shared" si="14"/>
        <v>18.6</v>
      </c>
      <c r="R146" s="166" t="s">
        <v>103</v>
      </c>
      <c r="S146" s="167">
        <f aca="true" t="shared" si="15" ref="S146:AD146">S143+S144+S145</f>
        <v>14016.14</v>
      </c>
      <c r="T146" s="167">
        <f t="shared" si="15"/>
        <v>4528.200000000001</v>
      </c>
      <c r="U146" s="167">
        <f t="shared" si="15"/>
        <v>257.75</v>
      </c>
      <c r="V146" s="167">
        <f t="shared" si="15"/>
        <v>18802.09</v>
      </c>
      <c r="W146" s="167">
        <f t="shared" si="15"/>
        <v>12262.5</v>
      </c>
      <c r="X146" s="167">
        <f t="shared" si="15"/>
        <v>980.8</v>
      </c>
      <c r="Y146" s="167">
        <f t="shared" si="15"/>
        <v>58.79</v>
      </c>
      <c r="Z146" s="167">
        <f t="shared" si="15"/>
        <v>13302.09</v>
      </c>
      <c r="AA146" s="167">
        <f t="shared" si="15"/>
        <v>0</v>
      </c>
      <c r="AB146" s="167">
        <f t="shared" si="15"/>
        <v>0</v>
      </c>
      <c r="AC146" s="167">
        <f t="shared" si="15"/>
        <v>0</v>
      </c>
      <c r="AD146" s="167">
        <f t="shared" si="15"/>
        <v>0</v>
      </c>
    </row>
    <row r="147" spans="1:30" s="27" customFormat="1" ht="12.75">
      <c r="A147" s="130" t="s">
        <v>137</v>
      </c>
      <c r="B147" s="11"/>
      <c r="C147" s="11"/>
      <c r="D147" s="11"/>
      <c r="E147" s="146"/>
      <c r="F147" s="153"/>
      <c r="G147" s="11"/>
      <c r="H147" s="11"/>
      <c r="I147" s="11"/>
      <c r="J147" s="153"/>
      <c r="K147" s="11"/>
      <c r="L147" s="11"/>
      <c r="M147" s="146"/>
      <c r="N147" s="11"/>
      <c r="O147" s="11"/>
      <c r="P147" s="11"/>
      <c r="Q147" s="11"/>
      <c r="R147" s="130" t="s">
        <v>137</v>
      </c>
      <c r="S147" s="11"/>
      <c r="T147" s="11"/>
      <c r="U147" s="11"/>
      <c r="V147" s="146"/>
      <c r="W147" s="153"/>
      <c r="X147" s="11"/>
      <c r="Y147" s="11"/>
      <c r="Z147" s="11"/>
      <c r="AA147" s="153"/>
      <c r="AB147" s="11"/>
      <c r="AC147" s="11"/>
      <c r="AD147" s="11"/>
    </row>
    <row r="148" spans="1:30" s="27" customFormat="1" ht="12.75">
      <c r="A148" s="128" t="s">
        <v>138</v>
      </c>
      <c r="B148" s="11">
        <f>$B$22</f>
        <v>135017.1</v>
      </c>
      <c r="C148" s="11">
        <f>$C$22</f>
        <v>58461.82</v>
      </c>
      <c r="D148" s="11">
        <f>$D$22</f>
        <v>1801.12</v>
      </c>
      <c r="E148" s="146">
        <f>$E$22</f>
        <v>195280.04</v>
      </c>
      <c r="F148" s="153">
        <f>$F$22</f>
        <v>16280.9</v>
      </c>
      <c r="G148" s="11">
        <f>$G$22</f>
        <v>6977.7</v>
      </c>
      <c r="H148" s="11">
        <f>$H$22</f>
        <v>250.2</v>
      </c>
      <c r="I148" s="11">
        <f>$I$22</f>
        <v>23508.8</v>
      </c>
      <c r="J148" s="153">
        <f>$J$22</f>
        <v>6090.7</v>
      </c>
      <c r="K148" s="11">
        <f>$K$22</f>
        <v>2755.2</v>
      </c>
      <c r="L148" s="11">
        <f>$L$22</f>
        <v>193</v>
      </c>
      <c r="M148" s="146">
        <f>$M$22</f>
        <v>9038.9</v>
      </c>
      <c r="N148" s="11">
        <f>$N$22</f>
        <v>162.1</v>
      </c>
      <c r="O148" s="11">
        <f>$O$22</f>
        <v>0</v>
      </c>
      <c r="P148" s="11">
        <f>$P$22</f>
        <v>0</v>
      </c>
      <c r="Q148" s="11">
        <f>$Q$22</f>
        <v>162.1</v>
      </c>
      <c r="R148" s="128" t="s">
        <v>138</v>
      </c>
      <c r="S148" s="11">
        <f>$S$22</f>
        <v>5442.7</v>
      </c>
      <c r="T148" s="11">
        <f>$T$22</f>
        <v>2295.3</v>
      </c>
      <c r="U148" s="11">
        <f>$U$22</f>
        <v>39.4</v>
      </c>
      <c r="V148" s="146">
        <f>$V$22</f>
        <v>7777.4</v>
      </c>
      <c r="W148" s="153">
        <f>$W$22</f>
        <v>307.7</v>
      </c>
      <c r="X148" s="11">
        <f>$X$22</f>
        <v>167.7</v>
      </c>
      <c r="Y148" s="11">
        <f>$Y$22</f>
        <v>0</v>
      </c>
      <c r="Z148" s="11">
        <f>$Z$22</f>
        <v>475.4</v>
      </c>
      <c r="AA148" s="153">
        <f>$AA$22</f>
        <v>0</v>
      </c>
      <c r="AB148" s="11">
        <f>$AB$22</f>
        <v>0</v>
      </c>
      <c r="AC148" s="11">
        <f>$AC$22</f>
        <v>0</v>
      </c>
      <c r="AD148" s="11">
        <f>$AD$22</f>
        <v>0</v>
      </c>
    </row>
    <row r="149" spans="1:30" s="27" customFormat="1" ht="12.75">
      <c r="A149" s="128" t="s">
        <v>139</v>
      </c>
      <c r="B149" s="11">
        <f>$B$59</f>
        <v>40317.57</v>
      </c>
      <c r="C149" s="11">
        <f>$C$59</f>
        <v>27930.44</v>
      </c>
      <c r="D149" s="11">
        <f>$D$59</f>
        <v>838.28</v>
      </c>
      <c r="E149" s="146">
        <f>$E$59</f>
        <v>69086.29</v>
      </c>
      <c r="F149" s="153">
        <f>$F$59</f>
        <v>5396.04</v>
      </c>
      <c r="G149" s="11">
        <f>$G$59</f>
        <v>3917.32</v>
      </c>
      <c r="H149" s="11">
        <f>$H$59</f>
        <v>0</v>
      </c>
      <c r="I149" s="11">
        <f>$I$59</f>
        <v>9313.36</v>
      </c>
      <c r="J149" s="153">
        <f>$J$59</f>
        <v>0</v>
      </c>
      <c r="K149" s="11">
        <f>$K$59</f>
        <v>0</v>
      </c>
      <c r="L149" s="11">
        <f>$L$59</f>
        <v>0</v>
      </c>
      <c r="M149" s="146">
        <f>$M$59</f>
        <v>0</v>
      </c>
      <c r="N149" s="11">
        <f>$N$59</f>
        <v>0</v>
      </c>
      <c r="O149" s="11">
        <f>$O$59</f>
        <v>0</v>
      </c>
      <c r="P149" s="11">
        <f>$P$59</f>
        <v>0</v>
      </c>
      <c r="Q149" s="11">
        <f>$Q$59</f>
        <v>0</v>
      </c>
      <c r="R149" s="128" t="s">
        <v>139</v>
      </c>
      <c r="S149" s="11">
        <f>$S$59</f>
        <v>1815.7</v>
      </c>
      <c r="T149" s="11">
        <f>$T$59</f>
        <v>444.6</v>
      </c>
      <c r="U149" s="11">
        <f>$U$59</f>
        <v>0</v>
      </c>
      <c r="V149" s="146">
        <f>$V$59</f>
        <v>2260.3</v>
      </c>
      <c r="W149" s="153">
        <f>$W$59</f>
        <v>39.95</v>
      </c>
      <c r="X149" s="11">
        <f>$X$59</f>
        <v>132.62</v>
      </c>
      <c r="Y149" s="11">
        <f>$Y$59</f>
        <v>0</v>
      </c>
      <c r="Z149" s="11">
        <f>$Z$59</f>
        <v>172.57</v>
      </c>
      <c r="AA149" s="153">
        <f>$AA$59</f>
        <v>0</v>
      </c>
      <c r="AB149" s="11">
        <f>$AB$59</f>
        <v>0</v>
      </c>
      <c r="AC149" s="11">
        <f>$AC$59</f>
        <v>0</v>
      </c>
      <c r="AD149" s="11">
        <f>$AD$59</f>
        <v>0</v>
      </c>
    </row>
    <row r="150" spans="1:30" s="27" customFormat="1" ht="12.75">
      <c r="A150" s="128" t="s">
        <v>140</v>
      </c>
      <c r="B150" s="11">
        <f>$B$72</f>
        <v>36008.9</v>
      </c>
      <c r="C150" s="11">
        <f>$C$72</f>
        <v>1051.32</v>
      </c>
      <c r="D150" s="11">
        <f>$D$72</f>
        <v>2617.6</v>
      </c>
      <c r="E150" s="146">
        <f>$E$72</f>
        <v>39677.82</v>
      </c>
      <c r="F150" s="153">
        <f>$F$72</f>
        <v>11255.5</v>
      </c>
      <c r="G150" s="11">
        <f>$G$72</f>
        <v>199.2</v>
      </c>
      <c r="H150" s="11">
        <f>$H$72</f>
        <v>565</v>
      </c>
      <c r="I150" s="11">
        <f>$I$72</f>
        <v>12019.7</v>
      </c>
      <c r="J150" s="153">
        <f>$J$72</f>
        <v>7389.4</v>
      </c>
      <c r="K150" s="11">
        <f>$K$72</f>
        <v>0</v>
      </c>
      <c r="L150" s="11">
        <f>$L$72</f>
        <v>538.1</v>
      </c>
      <c r="M150" s="146">
        <f>$M$72</f>
        <v>7927.5</v>
      </c>
      <c r="N150" s="11">
        <f>$N$72</f>
        <v>0</v>
      </c>
      <c r="O150" s="11">
        <f>$O$72</f>
        <v>0</v>
      </c>
      <c r="P150" s="11">
        <f>$P$72</f>
        <v>0</v>
      </c>
      <c r="Q150" s="11">
        <f>$Q$72</f>
        <v>0</v>
      </c>
      <c r="R150" s="128" t="s">
        <v>140</v>
      </c>
      <c r="S150" s="11">
        <f>$S$72</f>
        <v>301.9</v>
      </c>
      <c r="T150" s="11">
        <f>$T$72</f>
        <v>65.5</v>
      </c>
      <c r="U150" s="11">
        <f>$U$72</f>
        <v>98</v>
      </c>
      <c r="V150" s="146">
        <f>$V$72</f>
        <v>465.4</v>
      </c>
      <c r="W150" s="153">
        <f>$W$72</f>
        <v>0</v>
      </c>
      <c r="X150" s="11">
        <f>$X$72</f>
        <v>0</v>
      </c>
      <c r="Y150" s="11">
        <f>$Y$72</f>
        <v>40.2</v>
      </c>
      <c r="Z150" s="11">
        <f>$Z$72</f>
        <v>40.2</v>
      </c>
      <c r="AA150" s="153">
        <f>$AA$72</f>
        <v>0</v>
      </c>
      <c r="AB150" s="11">
        <f>$AB$72</f>
        <v>0</v>
      </c>
      <c r="AC150" s="11">
        <f>$AC$72</f>
        <v>0</v>
      </c>
      <c r="AD150" s="11">
        <f>$AD$72</f>
        <v>0</v>
      </c>
    </row>
    <row r="151" spans="1:30" s="27" customFormat="1" ht="12.75">
      <c r="A151" s="128" t="s">
        <v>141</v>
      </c>
      <c r="B151" s="11">
        <f>$B$90</f>
        <v>125893.902</v>
      </c>
      <c r="C151" s="11">
        <f>$C$90</f>
        <v>70148.496</v>
      </c>
      <c r="D151" s="11">
        <f>$D$90</f>
        <v>0</v>
      </c>
      <c r="E151" s="146">
        <f>$E$90</f>
        <v>196042.39800000004</v>
      </c>
      <c r="F151" s="153">
        <f>$F$90</f>
        <v>15103.407000000001</v>
      </c>
      <c r="G151" s="11">
        <f>$G$90</f>
        <v>8868.55</v>
      </c>
      <c r="H151" s="11">
        <f>$H$90</f>
        <v>0</v>
      </c>
      <c r="I151" s="11">
        <f>$I$90</f>
        <v>23971.957</v>
      </c>
      <c r="J151" s="153">
        <f>$J$90</f>
        <v>377</v>
      </c>
      <c r="K151" s="11">
        <f>$K$90</f>
        <v>0</v>
      </c>
      <c r="L151" s="11">
        <f>$L$90</f>
        <v>0</v>
      </c>
      <c r="M151" s="146">
        <f>$M$90</f>
        <v>377</v>
      </c>
      <c r="N151" s="11">
        <f>$N$90</f>
        <v>133.3</v>
      </c>
      <c r="O151" s="11">
        <f>$O$90</f>
        <v>0</v>
      </c>
      <c r="P151" s="11">
        <f>$P$90</f>
        <v>0</v>
      </c>
      <c r="Q151" s="11">
        <f>$Q$90</f>
        <v>133.3</v>
      </c>
      <c r="R151" s="128" t="s">
        <v>141</v>
      </c>
      <c r="S151" s="11">
        <f>$S$90</f>
        <v>12752.546999999997</v>
      </c>
      <c r="T151" s="11">
        <f>$T$90</f>
        <v>5259.214000000002</v>
      </c>
      <c r="U151" s="11">
        <f>$U$90</f>
        <v>424.66</v>
      </c>
      <c r="V151" s="146">
        <f>$V$90</f>
        <v>18436.420999999988</v>
      </c>
      <c r="W151" s="153">
        <f>$W$90</f>
        <v>1743.9379999999996</v>
      </c>
      <c r="X151" s="11">
        <f>$X$90</f>
        <v>417.92800000000005</v>
      </c>
      <c r="Y151" s="11">
        <f>$Y$90</f>
        <v>0</v>
      </c>
      <c r="Z151" s="11">
        <f>$Z$90</f>
        <v>2161.8660000000004</v>
      </c>
      <c r="AA151" s="153">
        <f>$AA$90</f>
        <v>0</v>
      </c>
      <c r="AB151" s="11">
        <f>$AB$90</f>
        <v>0</v>
      </c>
      <c r="AC151" s="11">
        <f>$AC$90</f>
        <v>0</v>
      </c>
      <c r="AD151" s="11">
        <f>$AD$90</f>
        <v>0</v>
      </c>
    </row>
    <row r="152" spans="1:30" s="76" customFormat="1" ht="12.75">
      <c r="A152" s="166" t="s">
        <v>103</v>
      </c>
      <c r="B152" s="167">
        <f aca="true" t="shared" si="16" ref="B152:Q152">B148+B149+B150+B151</f>
        <v>337237.472</v>
      </c>
      <c r="C152" s="167">
        <f t="shared" si="16"/>
        <v>157592.076</v>
      </c>
      <c r="D152" s="167">
        <f t="shared" si="16"/>
        <v>5257</v>
      </c>
      <c r="E152" s="167">
        <f t="shared" si="16"/>
        <v>500086.54800000007</v>
      </c>
      <c r="F152" s="167">
        <f t="shared" si="16"/>
        <v>48035.847</v>
      </c>
      <c r="G152" s="167">
        <f t="shared" si="16"/>
        <v>19962.77</v>
      </c>
      <c r="H152" s="167">
        <f t="shared" si="16"/>
        <v>815.2</v>
      </c>
      <c r="I152" s="167">
        <f t="shared" si="16"/>
        <v>68813.817</v>
      </c>
      <c r="J152" s="167">
        <f t="shared" si="16"/>
        <v>13857.099999999999</v>
      </c>
      <c r="K152" s="167">
        <f t="shared" si="16"/>
        <v>2755.2</v>
      </c>
      <c r="L152" s="167">
        <f t="shared" si="16"/>
        <v>731.1</v>
      </c>
      <c r="M152" s="167">
        <f t="shared" si="16"/>
        <v>17343.4</v>
      </c>
      <c r="N152" s="167">
        <f t="shared" si="16"/>
        <v>295.4</v>
      </c>
      <c r="O152" s="167">
        <f t="shared" si="16"/>
        <v>0</v>
      </c>
      <c r="P152" s="167">
        <f t="shared" si="16"/>
        <v>0</v>
      </c>
      <c r="Q152" s="167">
        <f t="shared" si="16"/>
        <v>295.4</v>
      </c>
      <c r="R152" s="166" t="s">
        <v>103</v>
      </c>
      <c r="S152" s="167">
        <f aca="true" t="shared" si="17" ref="S152:AD152">S148+S149+S150+S151</f>
        <v>20312.846999999994</v>
      </c>
      <c r="T152" s="167">
        <f t="shared" si="17"/>
        <v>8064.614000000001</v>
      </c>
      <c r="U152" s="167">
        <f t="shared" si="17"/>
        <v>562.0600000000001</v>
      </c>
      <c r="V152" s="167">
        <f t="shared" si="17"/>
        <v>28939.520999999986</v>
      </c>
      <c r="W152" s="167">
        <f t="shared" si="17"/>
        <v>2091.5879999999997</v>
      </c>
      <c r="X152" s="167">
        <f t="shared" si="17"/>
        <v>718.248</v>
      </c>
      <c r="Y152" s="167">
        <f t="shared" si="17"/>
        <v>40.2</v>
      </c>
      <c r="Z152" s="167">
        <f t="shared" si="17"/>
        <v>2850.0360000000005</v>
      </c>
      <c r="AA152" s="167">
        <f t="shared" si="17"/>
        <v>0</v>
      </c>
      <c r="AB152" s="167">
        <f t="shared" si="17"/>
        <v>0</v>
      </c>
      <c r="AC152" s="167">
        <f t="shared" si="17"/>
        <v>0</v>
      </c>
      <c r="AD152" s="167">
        <f t="shared" si="17"/>
        <v>0</v>
      </c>
    </row>
    <row r="153" spans="1:30" s="27" customFormat="1" ht="12.75">
      <c r="A153" s="130" t="s">
        <v>142</v>
      </c>
      <c r="B153" s="11"/>
      <c r="C153" s="11"/>
      <c r="D153" s="11"/>
      <c r="E153" s="146"/>
      <c r="F153" s="153"/>
      <c r="G153" s="11"/>
      <c r="H153" s="11"/>
      <c r="I153" s="11"/>
      <c r="J153" s="153"/>
      <c r="K153" s="11"/>
      <c r="L153" s="11"/>
      <c r="M153" s="146"/>
      <c r="N153" s="11"/>
      <c r="O153" s="11"/>
      <c r="P153" s="11"/>
      <c r="Q153" s="11"/>
      <c r="R153" s="130" t="s">
        <v>142</v>
      </c>
      <c r="S153" s="11"/>
      <c r="T153" s="11"/>
      <c r="U153" s="11"/>
      <c r="V153" s="146"/>
      <c r="W153" s="153"/>
      <c r="X153" s="11"/>
      <c r="Y153" s="11"/>
      <c r="Z153" s="11"/>
      <c r="AA153" s="153"/>
      <c r="AB153" s="11"/>
      <c r="AC153" s="11"/>
      <c r="AD153" s="11"/>
    </row>
    <row r="154" spans="1:30" s="27" customFormat="1" ht="12.75">
      <c r="A154" s="128" t="s">
        <v>143</v>
      </c>
      <c r="B154" s="11">
        <f>$B$60</f>
        <v>23435.59</v>
      </c>
      <c r="C154" s="11">
        <f>$C$60</f>
        <v>33925.17400000001</v>
      </c>
      <c r="D154" s="11">
        <f>$D$60</f>
        <v>3722.7</v>
      </c>
      <c r="E154" s="146">
        <f>$E$60</f>
        <v>61083.464</v>
      </c>
      <c r="F154" s="153">
        <f>$F$60</f>
        <v>0</v>
      </c>
      <c r="G154" s="11">
        <f>$G$60</f>
        <v>348.85</v>
      </c>
      <c r="H154" s="11">
        <f>$H$60</f>
        <v>0</v>
      </c>
      <c r="I154" s="11">
        <f>$I$60</f>
        <v>348.85</v>
      </c>
      <c r="J154" s="153">
        <f>$J$60</f>
        <v>0</v>
      </c>
      <c r="K154" s="11">
        <f>$K$60</f>
        <v>0</v>
      </c>
      <c r="L154" s="11">
        <f>$L$60</f>
        <v>0</v>
      </c>
      <c r="M154" s="146">
        <f>$M$60</f>
        <v>0</v>
      </c>
      <c r="N154" s="11">
        <f>$N$60</f>
        <v>0</v>
      </c>
      <c r="O154" s="11">
        <f>$O$60</f>
        <v>37.2</v>
      </c>
      <c r="P154" s="11">
        <f>$P$60</f>
        <v>0</v>
      </c>
      <c r="Q154" s="11">
        <f>$Q$60</f>
        <v>37.2</v>
      </c>
      <c r="R154" s="128" t="s">
        <v>143</v>
      </c>
      <c r="S154" s="11">
        <f>$S$60</f>
        <v>957.9</v>
      </c>
      <c r="T154" s="11">
        <f>$T$60</f>
        <v>4534.862999999999</v>
      </c>
      <c r="U154" s="11">
        <f>$U$60</f>
        <v>0</v>
      </c>
      <c r="V154" s="146">
        <f>$V$60</f>
        <v>5492.763</v>
      </c>
      <c r="W154" s="153">
        <f>$W$60</f>
        <v>2529.75</v>
      </c>
      <c r="X154" s="11">
        <f>$X$60</f>
        <v>3796.378</v>
      </c>
      <c r="Y154" s="11">
        <f>$Y$60</f>
        <v>98.43</v>
      </c>
      <c r="Z154" s="11">
        <f>$Z$60</f>
        <v>6424.557999999998</v>
      </c>
      <c r="AA154" s="153">
        <f>$AA$60</f>
        <v>0</v>
      </c>
      <c r="AB154" s="11">
        <f>$AB$60</f>
        <v>65.4</v>
      </c>
      <c r="AC154" s="11">
        <f>$AC$60</f>
        <v>0</v>
      </c>
      <c r="AD154" s="11">
        <f>$AD$60</f>
        <v>65.4</v>
      </c>
    </row>
    <row r="155" spans="1:30" s="27" customFormat="1" ht="12.75">
      <c r="A155" s="128" t="s">
        <v>144</v>
      </c>
      <c r="B155" s="11">
        <f>$B$63</f>
        <v>44679.5</v>
      </c>
      <c r="C155" s="11">
        <f>$C$63</f>
        <v>31499.495</v>
      </c>
      <c r="D155" s="11">
        <f>$D$63</f>
        <v>279.8</v>
      </c>
      <c r="E155" s="146">
        <f>$E$63</f>
        <v>76458.79500000004</v>
      </c>
      <c r="F155" s="153">
        <f>$F$63</f>
        <v>0</v>
      </c>
      <c r="G155" s="11">
        <f>$G$63</f>
        <v>23.8</v>
      </c>
      <c r="H155" s="11">
        <f>$H$63</f>
        <v>0</v>
      </c>
      <c r="I155" s="11">
        <f>$I$63</f>
        <v>23.8</v>
      </c>
      <c r="J155" s="153">
        <f>$J$63</f>
        <v>0</v>
      </c>
      <c r="K155" s="11">
        <f>$K$63</f>
        <v>0</v>
      </c>
      <c r="L155" s="11">
        <f>$L$63</f>
        <v>0</v>
      </c>
      <c r="M155" s="146">
        <f>$M$63</f>
        <v>0</v>
      </c>
      <c r="N155" s="11">
        <f>$N$63</f>
        <v>0</v>
      </c>
      <c r="O155" s="11">
        <f>$O$63</f>
        <v>259.9</v>
      </c>
      <c r="P155" s="11">
        <f>$P$63</f>
        <v>0</v>
      </c>
      <c r="Q155" s="11">
        <f>$Q$63</f>
        <v>259.9</v>
      </c>
      <c r="R155" s="128" t="s">
        <v>144</v>
      </c>
      <c r="S155" s="11">
        <f>$S$63</f>
        <v>2726.1</v>
      </c>
      <c r="T155" s="11">
        <f>$T$63</f>
        <v>1939.198</v>
      </c>
      <c r="U155" s="11">
        <f>$U$63</f>
        <v>6.8</v>
      </c>
      <c r="V155" s="146">
        <f>$V$63</f>
        <v>4672.098000000001</v>
      </c>
      <c r="W155" s="153">
        <f>$W$63</f>
        <v>8177.42</v>
      </c>
      <c r="X155" s="11">
        <f>$X$63</f>
        <v>7483.55</v>
      </c>
      <c r="Y155" s="11">
        <f>$Y$63</f>
        <v>25.96</v>
      </c>
      <c r="Z155" s="11">
        <f>$Z$63</f>
        <v>15686.93</v>
      </c>
      <c r="AA155" s="153">
        <f>$AA$63</f>
        <v>0</v>
      </c>
      <c r="AB155" s="11">
        <f>$AB$63</f>
        <v>0</v>
      </c>
      <c r="AC155" s="11">
        <f>$AC$63</f>
        <v>0</v>
      </c>
      <c r="AD155" s="11">
        <f>$AD$63</f>
        <v>0</v>
      </c>
    </row>
    <row r="156" spans="1:30" s="76" customFormat="1" ht="12.75">
      <c r="A156" s="166" t="s">
        <v>103</v>
      </c>
      <c r="B156" s="167">
        <f aca="true" t="shared" si="18" ref="B156:Q156">B154+B155</f>
        <v>68115.09</v>
      </c>
      <c r="C156" s="167">
        <f t="shared" si="18"/>
        <v>65424.66900000001</v>
      </c>
      <c r="D156" s="167">
        <f t="shared" si="18"/>
        <v>4002.5</v>
      </c>
      <c r="E156" s="167">
        <f t="shared" si="18"/>
        <v>137542.25900000005</v>
      </c>
      <c r="F156" s="167">
        <f t="shared" si="18"/>
        <v>0</v>
      </c>
      <c r="G156" s="167">
        <f t="shared" si="18"/>
        <v>372.65000000000003</v>
      </c>
      <c r="H156" s="167">
        <f t="shared" si="18"/>
        <v>0</v>
      </c>
      <c r="I156" s="167">
        <f t="shared" si="18"/>
        <v>372.65000000000003</v>
      </c>
      <c r="J156" s="167">
        <f t="shared" si="18"/>
        <v>0</v>
      </c>
      <c r="K156" s="167">
        <f t="shared" si="18"/>
        <v>0</v>
      </c>
      <c r="L156" s="167">
        <f t="shared" si="18"/>
        <v>0</v>
      </c>
      <c r="M156" s="167">
        <f t="shared" si="18"/>
        <v>0</v>
      </c>
      <c r="N156" s="167">
        <f t="shared" si="18"/>
        <v>0</v>
      </c>
      <c r="O156" s="167">
        <f t="shared" si="18"/>
        <v>297.09999999999997</v>
      </c>
      <c r="P156" s="167">
        <f t="shared" si="18"/>
        <v>0</v>
      </c>
      <c r="Q156" s="167">
        <f t="shared" si="18"/>
        <v>297.09999999999997</v>
      </c>
      <c r="R156" s="166" t="s">
        <v>103</v>
      </c>
      <c r="S156" s="167">
        <f aca="true" t="shared" si="19" ref="S156:AD156">S154+S155</f>
        <v>3684</v>
      </c>
      <c r="T156" s="167">
        <f t="shared" si="19"/>
        <v>6474.061</v>
      </c>
      <c r="U156" s="167">
        <f t="shared" si="19"/>
        <v>6.8</v>
      </c>
      <c r="V156" s="167">
        <f t="shared" si="19"/>
        <v>10164.861</v>
      </c>
      <c r="W156" s="167">
        <f t="shared" si="19"/>
        <v>10707.17</v>
      </c>
      <c r="X156" s="167">
        <f t="shared" si="19"/>
        <v>11279.928</v>
      </c>
      <c r="Y156" s="167">
        <f t="shared" si="19"/>
        <v>124.39000000000001</v>
      </c>
      <c r="Z156" s="167">
        <f t="shared" si="19"/>
        <v>22111.487999999998</v>
      </c>
      <c r="AA156" s="167">
        <f t="shared" si="19"/>
        <v>0</v>
      </c>
      <c r="AB156" s="167">
        <f t="shared" si="19"/>
        <v>65.4</v>
      </c>
      <c r="AC156" s="167">
        <f t="shared" si="19"/>
        <v>0</v>
      </c>
      <c r="AD156" s="167">
        <f t="shared" si="19"/>
        <v>65.4</v>
      </c>
    </row>
    <row r="157" spans="1:30" s="27" customFormat="1" ht="12.75">
      <c r="A157" s="175" t="s">
        <v>145</v>
      </c>
      <c r="B157" s="11"/>
      <c r="C157" s="11"/>
      <c r="D157" s="11"/>
      <c r="E157" s="146"/>
      <c r="F157" s="153"/>
      <c r="G157" s="11"/>
      <c r="H157" s="11"/>
      <c r="I157" s="11"/>
      <c r="J157" s="153"/>
      <c r="K157" s="11"/>
      <c r="L157" s="11"/>
      <c r="M157" s="146"/>
      <c r="N157" s="11"/>
      <c r="O157" s="11"/>
      <c r="P157" s="11"/>
      <c r="Q157" s="11"/>
      <c r="R157" s="175" t="s">
        <v>145</v>
      </c>
      <c r="S157" s="11"/>
      <c r="T157" s="11"/>
      <c r="U157" s="11"/>
      <c r="V157" s="146"/>
      <c r="W157" s="153"/>
      <c r="X157" s="11"/>
      <c r="Y157" s="11"/>
      <c r="Z157" s="11"/>
      <c r="AA157" s="153"/>
      <c r="AB157" s="11"/>
      <c r="AC157" s="11"/>
      <c r="AD157" s="11"/>
    </row>
    <row r="158" spans="1:30" s="27" customFormat="1" ht="12.75">
      <c r="A158" s="128" t="s">
        <v>146</v>
      </c>
      <c r="B158" s="11">
        <f>$B$55</f>
        <v>79241.25</v>
      </c>
      <c r="C158" s="11">
        <f>$C$55</f>
        <v>25776.464000000007</v>
      </c>
      <c r="D158" s="11">
        <f>$D$55</f>
        <v>313.03</v>
      </c>
      <c r="E158" s="146">
        <f>$E$55</f>
        <v>105330.74399999999</v>
      </c>
      <c r="F158" s="153">
        <f>$F$55</f>
        <v>2434.9</v>
      </c>
      <c r="G158" s="11">
        <f>$G$55</f>
        <v>414.986</v>
      </c>
      <c r="H158" s="11">
        <f>$H$55</f>
        <v>59</v>
      </c>
      <c r="I158" s="11">
        <f>$I$55</f>
        <v>2908.8860000000004</v>
      </c>
      <c r="J158" s="153">
        <f>$J$55</f>
        <v>70.86</v>
      </c>
      <c r="K158" s="11">
        <f>$K$55</f>
        <v>0</v>
      </c>
      <c r="L158" s="11">
        <f>$L$55</f>
        <v>0</v>
      </c>
      <c r="M158" s="146">
        <f>$M$55</f>
        <v>70.86</v>
      </c>
      <c r="N158" s="11">
        <f>$N$55</f>
        <v>0</v>
      </c>
      <c r="O158" s="11">
        <f>$O$55</f>
        <v>116.8</v>
      </c>
      <c r="P158" s="11">
        <f>$P$55</f>
        <v>0</v>
      </c>
      <c r="Q158" s="11">
        <f>$Q$55</f>
        <v>116.8</v>
      </c>
      <c r="R158" s="128" t="s">
        <v>146</v>
      </c>
      <c r="S158" s="11">
        <f>$S$55</f>
        <v>2252</v>
      </c>
      <c r="T158" s="11">
        <f>$T$55</f>
        <v>388.86</v>
      </c>
      <c r="U158" s="11">
        <f>$U$55</f>
        <v>97.37</v>
      </c>
      <c r="V158" s="146">
        <f>$V$55</f>
        <v>2738.23</v>
      </c>
      <c r="W158" s="153">
        <f>$W$55</f>
        <v>136.5</v>
      </c>
      <c r="X158" s="11">
        <f>$X$55</f>
        <v>0</v>
      </c>
      <c r="Y158" s="11">
        <f>$Y$55</f>
        <v>16.8</v>
      </c>
      <c r="Z158" s="11">
        <f>$Z$55</f>
        <v>153.3</v>
      </c>
      <c r="AA158" s="153">
        <f>$AA$55</f>
        <v>0</v>
      </c>
      <c r="AB158" s="11">
        <f>$AB$55</f>
        <v>0</v>
      </c>
      <c r="AC158" s="11">
        <f>$AC$55</f>
        <v>4.6</v>
      </c>
      <c r="AD158" s="11">
        <f>$AD$55</f>
        <v>4.6</v>
      </c>
    </row>
    <row r="159" spans="1:30" s="27" customFormat="1" ht="12.75">
      <c r="A159" s="128" t="s">
        <v>147</v>
      </c>
      <c r="B159" s="11">
        <f>$B$56</f>
        <v>95558.961</v>
      </c>
      <c r="C159" s="11">
        <f>$C$56</f>
        <v>25767.48</v>
      </c>
      <c r="D159" s="11">
        <f>$D$56</f>
        <v>0</v>
      </c>
      <c r="E159" s="146">
        <f>$E$56</f>
        <v>121326.44099999996</v>
      </c>
      <c r="F159" s="153">
        <f>$F$56</f>
        <v>1880.1</v>
      </c>
      <c r="G159" s="11">
        <f>$G$56</f>
        <v>516</v>
      </c>
      <c r="H159" s="11">
        <f>$H$56</f>
        <v>0</v>
      </c>
      <c r="I159" s="11">
        <f>$I$56</f>
        <v>2396.1</v>
      </c>
      <c r="J159" s="153">
        <f>$J$56</f>
        <v>0</v>
      </c>
      <c r="K159" s="11">
        <f>$K$56</f>
        <v>0</v>
      </c>
      <c r="L159" s="11">
        <f>$L$56</f>
        <v>0</v>
      </c>
      <c r="M159" s="146">
        <f>$M$56</f>
        <v>0</v>
      </c>
      <c r="N159" s="11">
        <f>$N$56</f>
        <v>37.1</v>
      </c>
      <c r="O159" s="11">
        <f>$O$56</f>
        <v>0</v>
      </c>
      <c r="P159" s="11">
        <f>$P$56</f>
        <v>0</v>
      </c>
      <c r="Q159" s="11">
        <f>$Q$56</f>
        <v>37.1</v>
      </c>
      <c r="R159" s="128" t="s">
        <v>147</v>
      </c>
      <c r="S159" s="11">
        <f>$S$56</f>
        <v>1313.55</v>
      </c>
      <c r="T159" s="11">
        <f>$T$56</f>
        <v>537.7</v>
      </c>
      <c r="U159" s="11">
        <f>$U$56</f>
        <v>50.2</v>
      </c>
      <c r="V159" s="146">
        <f>$V$56</f>
        <v>1901.45</v>
      </c>
      <c r="W159" s="153">
        <f>$W$56</f>
        <v>507.63</v>
      </c>
      <c r="X159" s="11">
        <f>$X$56</f>
        <v>117</v>
      </c>
      <c r="Y159" s="11">
        <f>$Y$56</f>
        <v>0</v>
      </c>
      <c r="Z159" s="11">
        <f>$Z$56</f>
        <v>624.63</v>
      </c>
      <c r="AA159" s="153">
        <f>$AA$56</f>
        <v>0</v>
      </c>
      <c r="AB159" s="11">
        <f>$AB$56</f>
        <v>0</v>
      </c>
      <c r="AC159" s="11">
        <f>$AC$56</f>
        <v>0</v>
      </c>
      <c r="AD159" s="11">
        <f>$AD$56</f>
        <v>0</v>
      </c>
    </row>
    <row r="160" spans="1:30" s="27" customFormat="1" ht="12.75">
      <c r="A160" s="128" t="s">
        <v>148</v>
      </c>
      <c r="B160" s="11">
        <f>$B$58</f>
        <v>119938.3</v>
      </c>
      <c r="C160" s="11">
        <f>$C$58</f>
        <v>116910.561</v>
      </c>
      <c r="D160" s="11">
        <f>$D$58</f>
        <v>273</v>
      </c>
      <c r="E160" s="146">
        <f>$E$58</f>
        <v>237121.86100000006</v>
      </c>
      <c r="F160" s="153">
        <f>$F$58</f>
        <v>724.4</v>
      </c>
      <c r="G160" s="11">
        <f>$G$58</f>
        <v>1581.6</v>
      </c>
      <c r="H160" s="11">
        <f>$H$58</f>
        <v>0</v>
      </c>
      <c r="I160" s="11">
        <f>$I$58</f>
        <v>2306</v>
      </c>
      <c r="J160" s="153">
        <f>$J$58</f>
        <v>0</v>
      </c>
      <c r="K160" s="11">
        <f>$K$58</f>
        <v>0</v>
      </c>
      <c r="L160" s="11">
        <f>$L$58</f>
        <v>0</v>
      </c>
      <c r="M160" s="146">
        <f>$M$58</f>
        <v>0</v>
      </c>
      <c r="N160" s="11">
        <f>$N$58</f>
        <v>40.4</v>
      </c>
      <c r="O160" s="11">
        <f>$O$58</f>
        <v>0</v>
      </c>
      <c r="P160" s="11">
        <f>$P$58</f>
        <v>0</v>
      </c>
      <c r="Q160" s="11">
        <f>$Q$58</f>
        <v>40.4</v>
      </c>
      <c r="R160" s="128" t="s">
        <v>148</v>
      </c>
      <c r="S160" s="11">
        <f>$S$58</f>
        <v>1051.2</v>
      </c>
      <c r="T160" s="11">
        <f>$T$58</f>
        <v>680.7</v>
      </c>
      <c r="U160" s="11">
        <f>$U$58</f>
        <v>2.6</v>
      </c>
      <c r="V160" s="146">
        <f>$V$58</f>
        <v>1734.5</v>
      </c>
      <c r="W160" s="153">
        <f>$W$58</f>
        <v>152.3</v>
      </c>
      <c r="X160" s="11">
        <f>$X$58</f>
        <v>41.9</v>
      </c>
      <c r="Y160" s="11">
        <f>$Y$58</f>
        <v>0</v>
      </c>
      <c r="Z160" s="11">
        <f>$Z$58</f>
        <v>194.2</v>
      </c>
      <c r="AA160" s="153">
        <f>$AA$58</f>
        <v>0</v>
      </c>
      <c r="AB160" s="11">
        <f>$AB$58</f>
        <v>0</v>
      </c>
      <c r="AC160" s="11">
        <f>$AC$58</f>
        <v>0</v>
      </c>
      <c r="AD160" s="11">
        <f>$AD$58</f>
        <v>0</v>
      </c>
    </row>
    <row r="161" spans="1:30" s="27" customFormat="1" ht="12.75">
      <c r="A161" s="176" t="s">
        <v>149</v>
      </c>
      <c r="B161" s="11">
        <f>$B$89</f>
        <v>24799.96</v>
      </c>
      <c r="C161" s="11">
        <f>$C$89</f>
        <v>602.134</v>
      </c>
      <c r="D161" s="11">
        <f>$D$89</f>
        <v>0</v>
      </c>
      <c r="E161" s="146">
        <f>$E$89</f>
        <v>25402.094</v>
      </c>
      <c r="F161" s="153">
        <f>$F$89</f>
        <v>815.55</v>
      </c>
      <c r="G161" s="11">
        <f>$G$89</f>
        <v>0</v>
      </c>
      <c r="H161" s="11">
        <f>$H$89</f>
        <v>0</v>
      </c>
      <c r="I161" s="11">
        <f>$I$89</f>
        <v>815.55</v>
      </c>
      <c r="J161" s="153">
        <f>$J$89</f>
        <v>0</v>
      </c>
      <c r="K161" s="11">
        <f>$K$89</f>
        <v>0</v>
      </c>
      <c r="L161" s="11">
        <f>$L$89</f>
        <v>0</v>
      </c>
      <c r="M161" s="146">
        <f>$M$89</f>
        <v>0</v>
      </c>
      <c r="N161" s="11">
        <f>$N$89</f>
        <v>0</v>
      </c>
      <c r="O161" s="11">
        <f>$O$89</f>
        <v>0</v>
      </c>
      <c r="P161" s="11">
        <f>$P$89</f>
        <v>0</v>
      </c>
      <c r="Q161" s="11">
        <f>$Q$89</f>
        <v>0</v>
      </c>
      <c r="R161" s="176" t="s">
        <v>149</v>
      </c>
      <c r="S161" s="11">
        <f>$S$89</f>
        <v>238.13</v>
      </c>
      <c r="T161" s="11">
        <f>$T$89</f>
        <v>0</v>
      </c>
      <c r="U161" s="11">
        <f>$U$89</f>
        <v>11.2</v>
      </c>
      <c r="V161" s="146">
        <f>$V$89</f>
        <v>249.33</v>
      </c>
      <c r="W161" s="153">
        <f>$W$89</f>
        <v>200.99</v>
      </c>
      <c r="X161" s="11">
        <f>$X$89</f>
        <v>0</v>
      </c>
      <c r="Y161" s="11">
        <f>$Y$89</f>
        <v>0</v>
      </c>
      <c r="Z161" s="11">
        <f>$Z$89</f>
        <v>200.99</v>
      </c>
      <c r="AA161" s="153">
        <f>$AA$89</f>
        <v>0</v>
      </c>
      <c r="AB161" s="11">
        <f>$AB$89</f>
        <v>0</v>
      </c>
      <c r="AC161" s="11">
        <f>$AC$89</f>
        <v>0</v>
      </c>
      <c r="AD161" s="11">
        <f>$AD$89</f>
        <v>0</v>
      </c>
    </row>
    <row r="162" spans="1:30" s="76" customFormat="1" ht="12.75">
      <c r="A162" s="179" t="s">
        <v>103</v>
      </c>
      <c r="B162" s="167">
        <f aca="true" t="shared" si="20" ref="B162:Q162">B158+B159+B160+B161</f>
        <v>319538.471</v>
      </c>
      <c r="C162" s="167">
        <f t="shared" si="20"/>
        <v>169056.639</v>
      </c>
      <c r="D162" s="167">
        <f t="shared" si="20"/>
        <v>586.03</v>
      </c>
      <c r="E162" s="167">
        <f t="shared" si="20"/>
        <v>489181.13999999996</v>
      </c>
      <c r="F162" s="167">
        <f t="shared" si="20"/>
        <v>5854.95</v>
      </c>
      <c r="G162" s="167">
        <f t="shared" si="20"/>
        <v>2512.586</v>
      </c>
      <c r="H162" s="167">
        <f t="shared" si="20"/>
        <v>59</v>
      </c>
      <c r="I162" s="167">
        <f t="shared" si="20"/>
        <v>8426.536</v>
      </c>
      <c r="J162" s="167">
        <f t="shared" si="20"/>
        <v>70.86</v>
      </c>
      <c r="K162" s="167">
        <f t="shared" si="20"/>
        <v>0</v>
      </c>
      <c r="L162" s="167">
        <f t="shared" si="20"/>
        <v>0</v>
      </c>
      <c r="M162" s="167">
        <f t="shared" si="20"/>
        <v>70.86</v>
      </c>
      <c r="N162" s="167">
        <f t="shared" si="20"/>
        <v>77.5</v>
      </c>
      <c r="O162" s="167">
        <f t="shared" si="20"/>
        <v>116.8</v>
      </c>
      <c r="P162" s="167">
        <f t="shared" si="20"/>
        <v>0</v>
      </c>
      <c r="Q162" s="167">
        <f t="shared" si="20"/>
        <v>194.3</v>
      </c>
      <c r="R162" s="179" t="s">
        <v>103</v>
      </c>
      <c r="S162" s="167">
        <f aca="true" t="shared" si="21" ref="S162:AD162">S158+S159+S160+S161</f>
        <v>4854.88</v>
      </c>
      <c r="T162" s="167">
        <f t="shared" si="21"/>
        <v>1607.2600000000002</v>
      </c>
      <c r="U162" s="167">
        <f t="shared" si="21"/>
        <v>161.36999999999998</v>
      </c>
      <c r="V162" s="167">
        <f t="shared" si="21"/>
        <v>6623.51</v>
      </c>
      <c r="W162" s="167">
        <f t="shared" si="21"/>
        <v>997.4200000000001</v>
      </c>
      <c r="X162" s="167">
        <f t="shared" si="21"/>
        <v>158.9</v>
      </c>
      <c r="Y162" s="167">
        <f t="shared" si="21"/>
        <v>16.8</v>
      </c>
      <c r="Z162" s="167">
        <f t="shared" si="21"/>
        <v>1173.1200000000001</v>
      </c>
      <c r="AA162" s="167">
        <f t="shared" si="21"/>
        <v>0</v>
      </c>
      <c r="AB162" s="167">
        <f t="shared" si="21"/>
        <v>0</v>
      </c>
      <c r="AC162" s="167">
        <f t="shared" si="21"/>
        <v>4.6</v>
      </c>
      <c r="AD162" s="167">
        <f t="shared" si="21"/>
        <v>4.6</v>
      </c>
    </row>
    <row r="163" spans="1:30" s="27" customFormat="1" ht="12.75">
      <c r="A163" s="175" t="s">
        <v>150</v>
      </c>
      <c r="B163" s="11"/>
      <c r="C163" s="11"/>
      <c r="D163" s="11"/>
      <c r="E163" s="146"/>
      <c r="F163" s="153"/>
      <c r="G163" s="11"/>
      <c r="H163" s="11"/>
      <c r="I163" s="11"/>
      <c r="J163" s="153"/>
      <c r="K163" s="11"/>
      <c r="L163" s="11"/>
      <c r="M163" s="146"/>
      <c r="N163" s="11"/>
      <c r="O163" s="11"/>
      <c r="P163" s="11"/>
      <c r="Q163" s="11"/>
      <c r="R163" s="175" t="s">
        <v>150</v>
      </c>
      <c r="S163" s="11"/>
      <c r="T163" s="11"/>
      <c r="U163" s="11"/>
      <c r="V163" s="146"/>
      <c r="W163" s="153"/>
      <c r="X163" s="11"/>
      <c r="Y163" s="11"/>
      <c r="Z163" s="11"/>
      <c r="AA163" s="153"/>
      <c r="AB163" s="11"/>
      <c r="AC163" s="11"/>
      <c r="AD163" s="11"/>
    </row>
    <row r="164" spans="1:30" s="27" customFormat="1" ht="12.75">
      <c r="A164" s="128" t="s">
        <v>151</v>
      </c>
      <c r="B164" s="11">
        <f>$B$68</f>
        <v>4897</v>
      </c>
      <c r="C164" s="11">
        <f>$C$68</f>
        <v>2684</v>
      </c>
      <c r="D164" s="11">
        <f>$D$68</f>
        <v>260</v>
      </c>
      <c r="E164" s="146">
        <f>$E$68</f>
        <v>7841</v>
      </c>
      <c r="F164" s="153">
        <f>$F$68</f>
        <v>822.8</v>
      </c>
      <c r="G164" s="11">
        <f>$G$68</f>
        <v>4.2</v>
      </c>
      <c r="H164" s="11">
        <f>$H$68</f>
        <v>0</v>
      </c>
      <c r="I164" s="11">
        <f>$I$68</f>
        <v>827</v>
      </c>
      <c r="J164" s="153">
        <f>$J$68</f>
        <v>309.4</v>
      </c>
      <c r="K164" s="11">
        <f>$K$68</f>
        <v>224.5</v>
      </c>
      <c r="L164" s="11">
        <f>$L$68</f>
        <v>0</v>
      </c>
      <c r="M164" s="146">
        <f>$M$68</f>
        <v>533.9</v>
      </c>
      <c r="N164" s="11">
        <f>$N$68</f>
        <v>14.9</v>
      </c>
      <c r="O164" s="11">
        <f>$O$68</f>
        <v>0</v>
      </c>
      <c r="P164" s="11">
        <f>$P$68</f>
        <v>0</v>
      </c>
      <c r="Q164" s="11">
        <f>$Q$68</f>
        <v>14.9</v>
      </c>
      <c r="R164" s="128" t="s">
        <v>151</v>
      </c>
      <c r="S164" s="11">
        <f>$S$68</f>
        <v>46.3</v>
      </c>
      <c r="T164" s="11">
        <f>$T$68</f>
        <v>81.2</v>
      </c>
      <c r="U164" s="11">
        <f>$U$68</f>
        <v>18.4</v>
      </c>
      <c r="V164" s="146">
        <f>$V$68</f>
        <v>145.9</v>
      </c>
      <c r="W164" s="153">
        <f>$W$68</f>
        <v>0</v>
      </c>
      <c r="X164" s="11">
        <f>$X$68</f>
        <v>0</v>
      </c>
      <c r="Y164" s="11">
        <f>$Y$68</f>
        <v>0</v>
      </c>
      <c r="Z164" s="11">
        <f>$Z$68</f>
        <v>0</v>
      </c>
      <c r="AA164" s="153">
        <f>$AA$68</f>
        <v>0</v>
      </c>
      <c r="AB164" s="11">
        <f>$AB$68</f>
        <v>0</v>
      </c>
      <c r="AC164" s="11">
        <f>$AC$68</f>
        <v>0</v>
      </c>
      <c r="AD164" s="11">
        <f>$AD$68</f>
        <v>0</v>
      </c>
    </row>
    <row r="165" spans="1:30" s="27" customFormat="1" ht="12.75">
      <c r="A165" s="128" t="s">
        <v>152</v>
      </c>
      <c r="B165" s="11">
        <f>$B$69</f>
        <v>3217</v>
      </c>
      <c r="C165" s="11">
        <f>$C$69</f>
        <v>5556.0340000000015</v>
      </c>
      <c r="D165" s="11">
        <f>$D$69</f>
        <v>0</v>
      </c>
      <c r="E165" s="146">
        <f>$E$69</f>
        <v>8773.034</v>
      </c>
      <c r="F165" s="153">
        <f>$F$69</f>
        <v>120.1</v>
      </c>
      <c r="G165" s="11">
        <f>$G$69</f>
        <v>403.73699999999997</v>
      </c>
      <c r="H165" s="11">
        <f>$H$69</f>
        <v>0</v>
      </c>
      <c r="I165" s="11">
        <f>$I$69</f>
        <v>523.837</v>
      </c>
      <c r="J165" s="153">
        <f>$J$69</f>
        <v>3925</v>
      </c>
      <c r="K165" s="11">
        <f>$K$69</f>
        <v>1171.499</v>
      </c>
      <c r="L165" s="11">
        <f>$L$69</f>
        <v>0</v>
      </c>
      <c r="M165" s="146">
        <f>$M$69</f>
        <v>5096.499</v>
      </c>
      <c r="N165" s="11">
        <f>$N$69</f>
        <v>0</v>
      </c>
      <c r="O165" s="11">
        <f>$O$69</f>
        <v>0</v>
      </c>
      <c r="P165" s="11">
        <f>$P$69</f>
        <v>0</v>
      </c>
      <c r="Q165" s="11">
        <f>$Q$69</f>
        <v>0</v>
      </c>
      <c r="R165" s="128" t="s">
        <v>152</v>
      </c>
      <c r="S165" s="11">
        <f>$S$69</f>
        <v>18.8</v>
      </c>
      <c r="T165" s="11">
        <f>$T$69</f>
        <v>0</v>
      </c>
      <c r="U165" s="11">
        <f>$U$69</f>
        <v>0</v>
      </c>
      <c r="V165" s="146">
        <f>$V$69</f>
        <v>18.8</v>
      </c>
      <c r="W165" s="153">
        <f>$W$69</f>
        <v>0</v>
      </c>
      <c r="X165" s="11">
        <f>$X$69</f>
        <v>0</v>
      </c>
      <c r="Y165" s="11">
        <f>$Y$69</f>
        <v>0</v>
      </c>
      <c r="Z165" s="11">
        <f>$Z$69</f>
        <v>0</v>
      </c>
      <c r="AA165" s="153">
        <f>$AA$69</f>
        <v>0</v>
      </c>
      <c r="AB165" s="11">
        <f>$AB$69</f>
        <v>0</v>
      </c>
      <c r="AC165" s="11">
        <f>$AC$69</f>
        <v>0</v>
      </c>
      <c r="AD165" s="11">
        <f>$AD$69</f>
        <v>0</v>
      </c>
    </row>
    <row r="166" spans="1:30" s="76" customFormat="1" ht="12.75">
      <c r="A166" s="180" t="s">
        <v>103</v>
      </c>
      <c r="B166" s="167">
        <f aca="true" t="shared" si="22" ref="B166:Q166">B164+B165</f>
        <v>8114</v>
      </c>
      <c r="C166" s="167">
        <f t="shared" si="22"/>
        <v>8240.034000000001</v>
      </c>
      <c r="D166" s="167">
        <f t="shared" si="22"/>
        <v>260</v>
      </c>
      <c r="E166" s="167">
        <f t="shared" si="22"/>
        <v>16614.034</v>
      </c>
      <c r="F166" s="167">
        <f t="shared" si="22"/>
        <v>942.9</v>
      </c>
      <c r="G166" s="167">
        <f t="shared" si="22"/>
        <v>407.93699999999995</v>
      </c>
      <c r="H166" s="167">
        <f t="shared" si="22"/>
        <v>0</v>
      </c>
      <c r="I166" s="167">
        <f t="shared" si="22"/>
        <v>1350.837</v>
      </c>
      <c r="J166" s="167">
        <f t="shared" si="22"/>
        <v>4234.4</v>
      </c>
      <c r="K166" s="167">
        <f t="shared" si="22"/>
        <v>1395.999</v>
      </c>
      <c r="L166" s="167">
        <f t="shared" si="22"/>
        <v>0</v>
      </c>
      <c r="M166" s="167">
        <f t="shared" si="22"/>
        <v>5630.398999999999</v>
      </c>
      <c r="N166" s="167">
        <f t="shared" si="22"/>
        <v>14.9</v>
      </c>
      <c r="O166" s="167">
        <f t="shared" si="22"/>
        <v>0</v>
      </c>
      <c r="P166" s="167">
        <f t="shared" si="22"/>
        <v>0</v>
      </c>
      <c r="Q166" s="167">
        <f t="shared" si="22"/>
        <v>14.9</v>
      </c>
      <c r="R166" s="180" t="s">
        <v>103</v>
      </c>
      <c r="S166" s="167">
        <f aca="true" t="shared" si="23" ref="S166:AD166">S164+S165</f>
        <v>65.1</v>
      </c>
      <c r="T166" s="167">
        <f t="shared" si="23"/>
        <v>81.2</v>
      </c>
      <c r="U166" s="167">
        <f t="shared" si="23"/>
        <v>18.4</v>
      </c>
      <c r="V166" s="167">
        <f t="shared" si="23"/>
        <v>164.70000000000002</v>
      </c>
      <c r="W166" s="167">
        <f t="shared" si="23"/>
        <v>0</v>
      </c>
      <c r="X166" s="167">
        <f t="shared" si="23"/>
        <v>0</v>
      </c>
      <c r="Y166" s="167">
        <f t="shared" si="23"/>
        <v>0</v>
      </c>
      <c r="Z166" s="167">
        <f t="shared" si="23"/>
        <v>0</v>
      </c>
      <c r="AA166" s="167">
        <f t="shared" si="23"/>
        <v>0</v>
      </c>
      <c r="AB166" s="167">
        <f t="shared" si="23"/>
        <v>0</v>
      </c>
      <c r="AC166" s="167">
        <f t="shared" si="23"/>
        <v>0</v>
      </c>
      <c r="AD166" s="167">
        <f t="shared" si="23"/>
        <v>0</v>
      </c>
    </row>
    <row r="167" spans="1:30" s="27" customFormat="1" ht="12.75">
      <c r="A167" s="177" t="s">
        <v>153</v>
      </c>
      <c r="B167" s="11"/>
      <c r="C167" s="11"/>
      <c r="D167" s="11"/>
      <c r="E167" s="146"/>
      <c r="F167" s="153"/>
      <c r="G167" s="11"/>
      <c r="H167" s="11"/>
      <c r="I167" s="11"/>
      <c r="J167" s="153"/>
      <c r="K167" s="11"/>
      <c r="L167" s="11"/>
      <c r="M167" s="146"/>
      <c r="N167" s="11"/>
      <c r="O167" s="11"/>
      <c r="P167" s="11"/>
      <c r="Q167" s="11"/>
      <c r="R167" s="177" t="s">
        <v>153</v>
      </c>
      <c r="S167" s="11"/>
      <c r="T167" s="11"/>
      <c r="U167" s="11"/>
      <c r="V167" s="146"/>
      <c r="W167" s="153"/>
      <c r="X167" s="11"/>
      <c r="Y167" s="11"/>
      <c r="Z167" s="11"/>
      <c r="AA167" s="153"/>
      <c r="AB167" s="11"/>
      <c r="AC167" s="11"/>
      <c r="AD167" s="11"/>
    </row>
    <row r="168" spans="1:30" s="27" customFormat="1" ht="12.75">
      <c r="A168" s="128" t="s">
        <v>154</v>
      </c>
      <c r="B168" s="11">
        <f>$B$26</f>
        <v>4626.8</v>
      </c>
      <c r="C168" s="11">
        <f>$C$26</f>
        <v>1634.282</v>
      </c>
      <c r="D168" s="11">
        <f>$D$26</f>
        <v>0</v>
      </c>
      <c r="E168" s="146">
        <f>$E$26</f>
        <v>6261.082000000001</v>
      </c>
      <c r="F168" s="153">
        <f>$F$26</f>
        <v>435.6</v>
      </c>
      <c r="G168" s="11">
        <f>$G$26</f>
        <v>138.197</v>
      </c>
      <c r="H168" s="11">
        <f>$H$26</f>
        <v>0</v>
      </c>
      <c r="I168" s="11">
        <f>$I$26</f>
        <v>573.797</v>
      </c>
      <c r="J168" s="153">
        <f>$J$26</f>
        <v>428.5</v>
      </c>
      <c r="K168" s="11">
        <f>$K$26</f>
        <v>956.615</v>
      </c>
      <c r="L168" s="11">
        <f>$L$26</f>
        <v>0</v>
      </c>
      <c r="M168" s="146">
        <f>$M$26</f>
        <v>1385.115</v>
      </c>
      <c r="N168" s="11">
        <f>$N$26</f>
        <v>0</v>
      </c>
      <c r="O168" s="11">
        <f>$O$26</f>
        <v>488.1</v>
      </c>
      <c r="P168" s="11">
        <f>$P$26</f>
        <v>0</v>
      </c>
      <c r="Q168" s="11">
        <f>$Q$26</f>
        <v>488.1</v>
      </c>
      <c r="R168" s="128" t="s">
        <v>154</v>
      </c>
      <c r="S168" s="11">
        <f>$S$26</f>
        <v>0</v>
      </c>
      <c r="T168" s="11">
        <f>$T$26</f>
        <v>0</v>
      </c>
      <c r="U168" s="11">
        <f>$U$26</f>
        <v>12.7</v>
      </c>
      <c r="V168" s="146">
        <f>$V$26</f>
        <v>12.7</v>
      </c>
      <c r="W168" s="153">
        <f>$W$26</f>
        <v>0</v>
      </c>
      <c r="X168" s="11">
        <f>$X$26</f>
        <v>0</v>
      </c>
      <c r="Y168" s="11">
        <f>$Y$26</f>
        <v>0</v>
      </c>
      <c r="Z168" s="11">
        <f>$Z$26</f>
        <v>0</v>
      </c>
      <c r="AA168" s="153">
        <f>$AA$26</f>
        <v>0</v>
      </c>
      <c r="AB168" s="11">
        <f>$AB$26</f>
        <v>0</v>
      </c>
      <c r="AC168" s="11">
        <f>$AC$26</f>
        <v>0</v>
      </c>
      <c r="AD168" s="11">
        <f>$AD$26</f>
        <v>0</v>
      </c>
    </row>
    <row r="169" spans="1:30" s="27" customFormat="1" ht="12.75">
      <c r="A169" s="128" t="s">
        <v>155</v>
      </c>
      <c r="B169" s="11">
        <f>$B$40</f>
        <v>13913.7</v>
      </c>
      <c r="C169" s="11">
        <f>$C$40</f>
        <v>4845.274999999998</v>
      </c>
      <c r="D169" s="11">
        <f>$D$40</f>
        <v>0</v>
      </c>
      <c r="E169" s="146">
        <f>$E$40</f>
        <v>18758.97500000001</v>
      </c>
      <c r="F169" s="153">
        <f>$F$40</f>
        <v>5396</v>
      </c>
      <c r="G169" s="11">
        <f>$G$40</f>
        <v>1784.7109999999998</v>
      </c>
      <c r="H169" s="11">
        <f>$H$40</f>
        <v>0</v>
      </c>
      <c r="I169" s="11">
        <f>$I$40</f>
        <v>7180.711</v>
      </c>
      <c r="J169" s="153">
        <f>$J$40</f>
        <v>4738.7</v>
      </c>
      <c r="K169" s="11">
        <f>$K$40</f>
        <v>1574.6090000000004</v>
      </c>
      <c r="L169" s="11">
        <f>$L$40</f>
        <v>0</v>
      </c>
      <c r="M169" s="146">
        <f>$M$40</f>
        <v>6313.308999999999</v>
      </c>
      <c r="N169" s="11">
        <f>$N$40</f>
        <v>0</v>
      </c>
      <c r="O169" s="11">
        <f>$O$40</f>
        <v>0</v>
      </c>
      <c r="P169" s="11">
        <f>$P$40</f>
        <v>0</v>
      </c>
      <c r="Q169" s="11">
        <f>$Q$40</f>
        <v>0</v>
      </c>
      <c r="R169" s="128" t="s">
        <v>155</v>
      </c>
      <c r="S169" s="11">
        <f>$S$40</f>
        <v>93.3</v>
      </c>
      <c r="T169" s="11">
        <f>$T$40</f>
        <v>0</v>
      </c>
      <c r="U169" s="11">
        <f>$U$40</f>
        <v>7.5</v>
      </c>
      <c r="V169" s="146">
        <f>$V$40</f>
        <v>100.8</v>
      </c>
      <c r="W169" s="153">
        <f>$W$40</f>
        <v>0</v>
      </c>
      <c r="X169" s="11">
        <f>$X$40</f>
        <v>0</v>
      </c>
      <c r="Y169" s="11">
        <f>$Y$40</f>
        <v>29.2</v>
      </c>
      <c r="Z169" s="11">
        <f>$Z$40</f>
        <v>29.2</v>
      </c>
      <c r="AA169" s="153">
        <f>$AA$40</f>
        <v>0</v>
      </c>
      <c r="AB169" s="11">
        <f>$AB$40</f>
        <v>0</v>
      </c>
      <c r="AC169" s="11">
        <f>$AC$40</f>
        <v>0</v>
      </c>
      <c r="AD169" s="11">
        <f>$AD$40</f>
        <v>0</v>
      </c>
    </row>
    <row r="170" spans="1:30" s="27" customFormat="1" ht="12.75">
      <c r="A170" s="128" t="s">
        <v>156</v>
      </c>
      <c r="B170" s="11">
        <f>$B$71</f>
        <v>39081.1</v>
      </c>
      <c r="C170" s="11">
        <f>$C$71</f>
        <v>25504.689</v>
      </c>
      <c r="D170" s="11">
        <f>$D$71</f>
        <v>0</v>
      </c>
      <c r="E170" s="146">
        <f>$E$71</f>
        <v>64585.789</v>
      </c>
      <c r="F170" s="153">
        <f>$F$71</f>
        <v>2678.7</v>
      </c>
      <c r="G170" s="11">
        <f>$G$71</f>
        <v>2201.991</v>
      </c>
      <c r="H170" s="11">
        <f>$H$71</f>
        <v>16.9</v>
      </c>
      <c r="I170" s="11">
        <f>$I$71</f>
        <v>4897.590999999999</v>
      </c>
      <c r="J170" s="153">
        <f>$J$71</f>
        <v>1455.9</v>
      </c>
      <c r="K170" s="11">
        <f>$K$71</f>
        <v>1415.628</v>
      </c>
      <c r="L170" s="11">
        <f>$L$71</f>
        <v>14</v>
      </c>
      <c r="M170" s="146">
        <f>$M$71</f>
        <v>2885.5280000000002</v>
      </c>
      <c r="N170" s="11">
        <f>$N$71</f>
        <v>0</v>
      </c>
      <c r="O170" s="11">
        <f>$O$71</f>
        <v>0</v>
      </c>
      <c r="P170" s="11">
        <f>$P$71</f>
        <v>0</v>
      </c>
      <c r="Q170" s="11">
        <f>$Q$71</f>
        <v>0</v>
      </c>
      <c r="R170" s="128" t="s">
        <v>156</v>
      </c>
      <c r="S170" s="11">
        <f>$S$71</f>
        <v>0</v>
      </c>
      <c r="T170" s="11">
        <f>$T$71</f>
        <v>216.9</v>
      </c>
      <c r="U170" s="11">
        <f>$U$71</f>
        <v>220.98</v>
      </c>
      <c r="V170" s="146">
        <f>$V$71</f>
        <v>437.88</v>
      </c>
      <c r="W170" s="153">
        <f>$W$71</f>
        <v>0</v>
      </c>
      <c r="X170" s="11">
        <f>$X$71</f>
        <v>0</v>
      </c>
      <c r="Y170" s="11">
        <f>$Y$71</f>
        <v>433.8</v>
      </c>
      <c r="Z170" s="11">
        <f>$Z$71</f>
        <v>433.8</v>
      </c>
      <c r="AA170" s="153">
        <f>$AA$71</f>
        <v>0</v>
      </c>
      <c r="AB170" s="11">
        <f>$AB$71</f>
        <v>0</v>
      </c>
      <c r="AC170" s="11">
        <f>$AC$71</f>
        <v>0</v>
      </c>
      <c r="AD170" s="11">
        <f>$AD$71</f>
        <v>0</v>
      </c>
    </row>
    <row r="171" spans="1:30" s="27" customFormat="1" ht="12.75">
      <c r="A171" s="128" t="s">
        <v>157</v>
      </c>
      <c r="B171" s="11">
        <f>$B$91</f>
        <v>475.4</v>
      </c>
      <c r="C171" s="11">
        <f>$C$91</f>
        <v>1575.5</v>
      </c>
      <c r="D171" s="11">
        <f>$D$91</f>
        <v>0</v>
      </c>
      <c r="E171" s="146">
        <f>$E$91</f>
        <v>2050.9</v>
      </c>
      <c r="F171" s="153">
        <f>$F$91</f>
        <v>0</v>
      </c>
      <c r="G171" s="11">
        <f>$G$91</f>
        <v>0</v>
      </c>
      <c r="H171" s="11">
        <f>$H$91</f>
        <v>0</v>
      </c>
      <c r="I171" s="11">
        <f>$I$91</f>
        <v>0</v>
      </c>
      <c r="J171" s="153">
        <f>$J$91</f>
        <v>0</v>
      </c>
      <c r="K171" s="11">
        <f>$K$91</f>
        <v>0</v>
      </c>
      <c r="L171" s="11">
        <f>$L$91</f>
        <v>0</v>
      </c>
      <c r="M171" s="146">
        <f>$M$91</f>
        <v>0</v>
      </c>
      <c r="N171" s="11">
        <f>$N$91</f>
        <v>0</v>
      </c>
      <c r="O171" s="11">
        <f>$O$91</f>
        <v>0</v>
      </c>
      <c r="P171" s="11">
        <f>$P$91</f>
        <v>0</v>
      </c>
      <c r="Q171" s="11">
        <f>$Q$91</f>
        <v>0</v>
      </c>
      <c r="R171" s="128" t="s">
        <v>157</v>
      </c>
      <c r="S171" s="11">
        <f>$S$91</f>
        <v>0</v>
      </c>
      <c r="T171" s="11">
        <f>$T$91</f>
        <v>0</v>
      </c>
      <c r="U171" s="11">
        <f>$U$91</f>
        <v>0</v>
      </c>
      <c r="V171" s="146">
        <f>$V$91</f>
        <v>0</v>
      </c>
      <c r="W171" s="153">
        <f>$W$91</f>
        <v>0</v>
      </c>
      <c r="X171" s="11">
        <f>$X$91</f>
        <v>0</v>
      </c>
      <c r="Y171" s="11">
        <f>$Y$91</f>
        <v>0</v>
      </c>
      <c r="Z171" s="11">
        <f>$Z$91</f>
        <v>0</v>
      </c>
      <c r="AA171" s="153">
        <f>$AA$91</f>
        <v>0</v>
      </c>
      <c r="AB171" s="11">
        <f>$AB$91</f>
        <v>0</v>
      </c>
      <c r="AC171" s="11">
        <f>$AC$91</f>
        <v>0</v>
      </c>
      <c r="AD171" s="11">
        <f>$AD$91</f>
        <v>0</v>
      </c>
    </row>
    <row r="172" spans="1:30" s="76" customFormat="1" ht="12.75">
      <c r="A172" s="180" t="s">
        <v>103</v>
      </c>
      <c r="B172" s="167">
        <f aca="true" t="shared" si="24" ref="B172:Q172">B168+B169+B170+B171</f>
        <v>58097</v>
      </c>
      <c r="C172" s="167">
        <f t="shared" si="24"/>
        <v>33559.746</v>
      </c>
      <c r="D172" s="167">
        <f t="shared" si="24"/>
        <v>0</v>
      </c>
      <c r="E172" s="167">
        <f t="shared" si="24"/>
        <v>91656.746</v>
      </c>
      <c r="F172" s="167">
        <f t="shared" si="24"/>
        <v>8510.3</v>
      </c>
      <c r="G172" s="167">
        <f t="shared" si="24"/>
        <v>4124.898999999999</v>
      </c>
      <c r="H172" s="167">
        <f t="shared" si="24"/>
        <v>16.9</v>
      </c>
      <c r="I172" s="167">
        <f t="shared" si="24"/>
        <v>12652.098999999998</v>
      </c>
      <c r="J172" s="167">
        <f t="shared" si="24"/>
        <v>6623.1</v>
      </c>
      <c r="K172" s="167">
        <f t="shared" si="24"/>
        <v>3946.852</v>
      </c>
      <c r="L172" s="167">
        <f t="shared" si="24"/>
        <v>14</v>
      </c>
      <c r="M172" s="167">
        <f t="shared" si="24"/>
        <v>10583.952</v>
      </c>
      <c r="N172" s="167">
        <f t="shared" si="24"/>
        <v>0</v>
      </c>
      <c r="O172" s="167">
        <f t="shared" si="24"/>
        <v>488.1</v>
      </c>
      <c r="P172" s="167">
        <f t="shared" si="24"/>
        <v>0</v>
      </c>
      <c r="Q172" s="167">
        <f t="shared" si="24"/>
        <v>488.1</v>
      </c>
      <c r="R172" s="180" t="s">
        <v>103</v>
      </c>
      <c r="S172" s="167">
        <f aca="true" t="shared" si="25" ref="S172:AD172">S168+S169+S170+S171</f>
        <v>93.3</v>
      </c>
      <c r="T172" s="167">
        <f t="shared" si="25"/>
        <v>216.9</v>
      </c>
      <c r="U172" s="167">
        <f t="shared" si="25"/>
        <v>241.17999999999998</v>
      </c>
      <c r="V172" s="167">
        <f t="shared" si="25"/>
        <v>551.38</v>
      </c>
      <c r="W172" s="167">
        <f t="shared" si="25"/>
        <v>0</v>
      </c>
      <c r="X172" s="167">
        <f t="shared" si="25"/>
        <v>0</v>
      </c>
      <c r="Y172" s="167">
        <f t="shared" si="25"/>
        <v>463</v>
      </c>
      <c r="Z172" s="167">
        <f t="shared" si="25"/>
        <v>463</v>
      </c>
      <c r="AA172" s="167">
        <f t="shared" si="25"/>
        <v>0</v>
      </c>
      <c r="AB172" s="167">
        <f t="shared" si="25"/>
        <v>0</v>
      </c>
      <c r="AC172" s="167">
        <f t="shared" si="25"/>
        <v>0</v>
      </c>
      <c r="AD172" s="167">
        <f t="shared" si="25"/>
        <v>0</v>
      </c>
    </row>
    <row r="173" spans="1:30" s="27" customFormat="1" ht="12.75">
      <c r="A173" s="177" t="s">
        <v>158</v>
      </c>
      <c r="B173" s="11"/>
      <c r="C173" s="11"/>
      <c r="D173" s="11"/>
      <c r="E173" s="146"/>
      <c r="F173" s="153"/>
      <c r="G173" s="11"/>
      <c r="H173" s="11"/>
      <c r="I173" s="11"/>
      <c r="J173" s="153"/>
      <c r="K173" s="11"/>
      <c r="L173" s="11"/>
      <c r="M173" s="146"/>
      <c r="N173" s="11"/>
      <c r="O173" s="11"/>
      <c r="P173" s="11"/>
      <c r="Q173" s="11"/>
      <c r="R173" s="177" t="s">
        <v>158</v>
      </c>
      <c r="S173" s="11"/>
      <c r="T173" s="11"/>
      <c r="U173" s="11"/>
      <c r="V173" s="146"/>
      <c r="W173" s="153"/>
      <c r="X173" s="11"/>
      <c r="Y173" s="11"/>
      <c r="Z173" s="11"/>
      <c r="AA173" s="153"/>
      <c r="AB173" s="11"/>
      <c r="AC173" s="11"/>
      <c r="AD173" s="11"/>
    </row>
    <row r="174" spans="1:30" s="27" customFormat="1" ht="12.75">
      <c r="A174" s="128" t="s">
        <v>159</v>
      </c>
      <c r="B174" s="11">
        <f>$B$45</f>
        <v>11924.1</v>
      </c>
      <c r="C174" s="11">
        <f>$C$45</f>
        <v>6934</v>
      </c>
      <c r="D174" s="11">
        <f>$D$45</f>
        <v>74.7</v>
      </c>
      <c r="E174" s="146">
        <f>$E$45</f>
        <v>18932.8</v>
      </c>
      <c r="F174" s="153">
        <f>$F$45</f>
        <v>2311</v>
      </c>
      <c r="G174" s="11">
        <f>$G$45</f>
        <v>1510.4</v>
      </c>
      <c r="H174" s="11">
        <f>$H$45</f>
        <v>160.6</v>
      </c>
      <c r="I174" s="11">
        <f>$I$45</f>
        <v>3982</v>
      </c>
      <c r="J174" s="153">
        <f>$J$45</f>
        <v>0</v>
      </c>
      <c r="K174" s="11">
        <f>$K$45</f>
        <v>65</v>
      </c>
      <c r="L174" s="11">
        <f>$L$45</f>
        <v>20</v>
      </c>
      <c r="M174" s="146">
        <f>$M$45</f>
        <v>85</v>
      </c>
      <c r="N174" s="11">
        <f>$N$45</f>
        <v>308</v>
      </c>
      <c r="O174" s="11">
        <f>$O$45</f>
        <v>0</v>
      </c>
      <c r="P174" s="11">
        <f>$P$45</f>
        <v>21.1</v>
      </c>
      <c r="Q174" s="11">
        <f>$Q$45</f>
        <v>329.1</v>
      </c>
      <c r="R174" s="128" t="s">
        <v>159</v>
      </c>
      <c r="S174" s="11">
        <f>$S$45</f>
        <v>1227.2</v>
      </c>
      <c r="T174" s="11">
        <f>$T$45</f>
        <v>505.1</v>
      </c>
      <c r="U174" s="11">
        <f>$U$45</f>
        <v>63.4</v>
      </c>
      <c r="V174" s="146">
        <f>$V$45</f>
        <v>1795.7</v>
      </c>
      <c r="W174" s="153">
        <f>$W$45</f>
        <v>157.6</v>
      </c>
      <c r="X174" s="11">
        <f>$X$45</f>
        <v>80.8</v>
      </c>
      <c r="Y174" s="11">
        <f>$Y$45</f>
        <v>27.9</v>
      </c>
      <c r="Z174" s="11">
        <f>$Z$45</f>
        <v>266.3</v>
      </c>
      <c r="AA174" s="153">
        <f>$AA$45</f>
        <v>508.4</v>
      </c>
      <c r="AB174" s="11">
        <f>$AB$45</f>
        <v>0</v>
      </c>
      <c r="AC174" s="11">
        <f>$AC$45</f>
        <v>0</v>
      </c>
      <c r="AD174" s="11">
        <f>$AD$45</f>
        <v>508.4</v>
      </c>
    </row>
    <row r="175" spans="1:30" s="27" customFormat="1" ht="12.75">
      <c r="A175" s="128" t="s">
        <v>160</v>
      </c>
      <c r="B175" s="11">
        <f>$B$50</f>
        <v>18654.7</v>
      </c>
      <c r="C175" s="11">
        <f>$C$50</f>
        <v>20008.6</v>
      </c>
      <c r="D175" s="11">
        <f>$D$50</f>
        <v>1003.8</v>
      </c>
      <c r="E175" s="146">
        <f>$E$50</f>
        <v>39667.1</v>
      </c>
      <c r="F175" s="153">
        <f>$F$50</f>
        <v>19411</v>
      </c>
      <c r="G175" s="11">
        <f>$G$50</f>
        <v>12184.3</v>
      </c>
      <c r="H175" s="11">
        <f>$H$50</f>
        <v>178.4</v>
      </c>
      <c r="I175" s="11">
        <f>$I$50</f>
        <v>31773.7</v>
      </c>
      <c r="J175" s="153">
        <f>$J$50</f>
        <v>0</v>
      </c>
      <c r="K175" s="11">
        <f>$K$50</f>
        <v>0</v>
      </c>
      <c r="L175" s="11">
        <f>$L$50</f>
        <v>0</v>
      </c>
      <c r="M175" s="146">
        <f>$M$50</f>
        <v>0</v>
      </c>
      <c r="N175" s="11">
        <f>$N$50</f>
        <v>1018.7</v>
      </c>
      <c r="O175" s="11">
        <f>$O$50</f>
        <v>94</v>
      </c>
      <c r="P175" s="11">
        <f>$P$50</f>
        <v>0</v>
      </c>
      <c r="Q175" s="11">
        <f>$Q$50</f>
        <v>1112.7</v>
      </c>
      <c r="R175" s="128" t="s">
        <v>160</v>
      </c>
      <c r="S175" s="11">
        <f>$S$50</f>
        <v>2747.1</v>
      </c>
      <c r="T175" s="11">
        <f>$T$50</f>
        <v>1179.8</v>
      </c>
      <c r="U175" s="11">
        <f>$U$50</f>
        <v>92.4</v>
      </c>
      <c r="V175" s="146">
        <f>$V$50</f>
        <v>4019.3</v>
      </c>
      <c r="W175" s="153">
        <f>$W$50</f>
        <v>377.1</v>
      </c>
      <c r="X175" s="11">
        <f>$X$50</f>
        <v>449.7</v>
      </c>
      <c r="Y175" s="11">
        <f>$Y$50</f>
        <v>11.2</v>
      </c>
      <c r="Z175" s="11">
        <f>$Z$50</f>
        <v>838</v>
      </c>
      <c r="AA175" s="153">
        <f>$AA$50</f>
        <v>154.5</v>
      </c>
      <c r="AB175" s="11">
        <f>$AB$50</f>
        <v>0</v>
      </c>
      <c r="AC175" s="11">
        <f>$AC$50</f>
        <v>0</v>
      </c>
      <c r="AD175" s="11">
        <f>$AD$50</f>
        <v>154.5</v>
      </c>
    </row>
    <row r="176" spans="1:30" s="27" customFormat="1" ht="12.75">
      <c r="A176" s="128" t="s">
        <v>161</v>
      </c>
      <c r="B176" s="11">
        <f>$B$54</f>
        <v>13278.5</v>
      </c>
      <c r="C176" s="11">
        <f>$C$54</f>
        <v>17430.46</v>
      </c>
      <c r="D176" s="11">
        <f>$D$54</f>
        <v>396.7</v>
      </c>
      <c r="E176" s="146">
        <f>$E$54</f>
        <v>31105.66</v>
      </c>
      <c r="F176" s="153">
        <f>$F$54</f>
        <v>1154.8</v>
      </c>
      <c r="G176" s="11">
        <f>$G$54</f>
        <v>1630.4</v>
      </c>
      <c r="H176" s="11">
        <f>$H$54</f>
        <v>0</v>
      </c>
      <c r="I176" s="11">
        <f>$I$54</f>
        <v>2785.2</v>
      </c>
      <c r="J176" s="153">
        <f>$J$54</f>
        <v>0</v>
      </c>
      <c r="K176" s="11">
        <f>$K$54</f>
        <v>0</v>
      </c>
      <c r="L176" s="11">
        <f>$L$54</f>
        <v>0</v>
      </c>
      <c r="M176" s="146">
        <f>$M$54</f>
        <v>0</v>
      </c>
      <c r="N176" s="11">
        <f>$N$54</f>
        <v>270.6</v>
      </c>
      <c r="O176" s="11">
        <f>$O$54</f>
        <v>84.7</v>
      </c>
      <c r="P176" s="11">
        <f>$P$54</f>
        <v>0</v>
      </c>
      <c r="Q176" s="11">
        <f>$Q$54</f>
        <v>355.3</v>
      </c>
      <c r="R176" s="128" t="s">
        <v>161</v>
      </c>
      <c r="S176" s="11">
        <f>$S$54</f>
        <v>1901.3</v>
      </c>
      <c r="T176" s="11">
        <f>$T$54</f>
        <v>1850.9</v>
      </c>
      <c r="U176" s="11">
        <f>$U$54</f>
        <v>70.3</v>
      </c>
      <c r="V176" s="146">
        <f>$V$54</f>
        <v>3822.5</v>
      </c>
      <c r="W176" s="153">
        <f>$W$54</f>
        <v>98.3</v>
      </c>
      <c r="X176" s="11">
        <f>$X$54</f>
        <v>362.5</v>
      </c>
      <c r="Y176" s="11">
        <f>$Y$54</f>
        <v>109.5</v>
      </c>
      <c r="Z176" s="11">
        <f>$Z$54</f>
        <v>570.3</v>
      </c>
      <c r="AA176" s="153">
        <f>$AA$54</f>
        <v>46.8</v>
      </c>
      <c r="AB176" s="11">
        <f>$AB$54</f>
        <v>0</v>
      </c>
      <c r="AC176" s="11">
        <f>$AC$54</f>
        <v>0</v>
      </c>
      <c r="AD176" s="11">
        <f>$AD$54</f>
        <v>46.8</v>
      </c>
    </row>
    <row r="177" spans="1:30" s="27" customFormat="1" ht="12.75">
      <c r="A177" s="128" t="s">
        <v>162</v>
      </c>
      <c r="B177" s="11">
        <f>$B$73</f>
        <v>31598.9</v>
      </c>
      <c r="C177" s="11">
        <f>$C$73</f>
        <v>37714.16</v>
      </c>
      <c r="D177" s="11">
        <f>$D$73</f>
        <v>1495.9</v>
      </c>
      <c r="E177" s="146">
        <f>$E$73</f>
        <v>70808.96</v>
      </c>
      <c r="F177" s="153">
        <f>$F$73</f>
        <v>8668.23</v>
      </c>
      <c r="G177" s="11">
        <f>$G$73</f>
        <v>11952.1</v>
      </c>
      <c r="H177" s="11">
        <f>$H$73</f>
        <v>0</v>
      </c>
      <c r="I177" s="11">
        <f>$I$73</f>
        <v>20620.33</v>
      </c>
      <c r="J177" s="153">
        <f>$J$73</f>
        <v>0</v>
      </c>
      <c r="K177" s="11">
        <f>$K$73</f>
        <v>0</v>
      </c>
      <c r="L177" s="11">
        <f>$L$73</f>
        <v>0</v>
      </c>
      <c r="M177" s="146">
        <f>$M$73</f>
        <v>0</v>
      </c>
      <c r="N177" s="11">
        <f>$N$73</f>
        <v>75.7</v>
      </c>
      <c r="O177" s="11">
        <f>$O$73</f>
        <v>82.7</v>
      </c>
      <c r="P177" s="11">
        <f>$P$73</f>
        <v>0</v>
      </c>
      <c r="Q177" s="11">
        <f>$Q$73</f>
        <v>158.4</v>
      </c>
      <c r="R177" s="128" t="s">
        <v>162</v>
      </c>
      <c r="S177" s="11">
        <f>$S$73</f>
        <v>3505.12</v>
      </c>
      <c r="T177" s="11">
        <f>$T$73</f>
        <v>4189.64</v>
      </c>
      <c r="U177" s="11">
        <f>$U$73</f>
        <v>74.6</v>
      </c>
      <c r="V177" s="146">
        <f>$V$73</f>
        <v>7769.36</v>
      </c>
      <c r="W177" s="153">
        <f>$W$73</f>
        <v>106.7</v>
      </c>
      <c r="X177" s="11">
        <f>$X$73</f>
        <v>131.4</v>
      </c>
      <c r="Y177" s="11">
        <f>$Y$73</f>
        <v>7.2</v>
      </c>
      <c r="Z177" s="11">
        <f>$Z$73</f>
        <v>245.3</v>
      </c>
      <c r="AA177" s="153">
        <f>$AA$73</f>
        <v>6.9</v>
      </c>
      <c r="AB177" s="11">
        <f>$AB$73</f>
        <v>0</v>
      </c>
      <c r="AC177" s="11">
        <f>$AC$73</f>
        <v>0</v>
      </c>
      <c r="AD177" s="11">
        <f>$AD$73</f>
        <v>6.9</v>
      </c>
    </row>
    <row r="178" spans="1:30" s="27" customFormat="1" ht="12.75">
      <c r="A178" s="128" t="s">
        <v>163</v>
      </c>
      <c r="B178" s="11">
        <f>$B$86</f>
        <v>9218.2</v>
      </c>
      <c r="C178" s="11">
        <f>$C$86</f>
        <v>24455.5</v>
      </c>
      <c r="D178" s="11">
        <f>$D$86</f>
        <v>0</v>
      </c>
      <c r="E178" s="146">
        <f>$E$86</f>
        <v>33673.7</v>
      </c>
      <c r="F178" s="153">
        <f>$F$86</f>
        <v>20252.5</v>
      </c>
      <c r="G178" s="11">
        <f>$G$86</f>
        <v>24182.9</v>
      </c>
      <c r="H178" s="11">
        <f>$H$86</f>
        <v>0</v>
      </c>
      <c r="I178" s="11">
        <f>$I$86</f>
        <v>44435.4</v>
      </c>
      <c r="J178" s="153">
        <f>$J$86</f>
        <v>175.6</v>
      </c>
      <c r="K178" s="11">
        <f>$K$86</f>
        <v>0</v>
      </c>
      <c r="L178" s="11">
        <f>$L$86</f>
        <v>0</v>
      </c>
      <c r="M178" s="146">
        <f>$M$86</f>
        <v>175.6</v>
      </c>
      <c r="N178" s="11">
        <f>$N$86</f>
        <v>1998.8</v>
      </c>
      <c r="O178" s="11">
        <f>$O$86</f>
        <v>121.4</v>
      </c>
      <c r="P178" s="11">
        <f>$P$86</f>
        <v>0</v>
      </c>
      <c r="Q178" s="11">
        <f>$Q$86</f>
        <v>2120.2</v>
      </c>
      <c r="R178" s="128" t="s">
        <v>163</v>
      </c>
      <c r="S178" s="11">
        <f>$S$86</f>
        <v>1118.6</v>
      </c>
      <c r="T178" s="11">
        <f>$T$86</f>
        <v>1260</v>
      </c>
      <c r="U178" s="11">
        <f>$U$86</f>
        <v>0</v>
      </c>
      <c r="V178" s="146">
        <f>$V$86</f>
        <v>2378.6</v>
      </c>
      <c r="W178" s="153">
        <f>$W$86</f>
        <v>601.6</v>
      </c>
      <c r="X178" s="11">
        <f>$X$86</f>
        <v>729.7</v>
      </c>
      <c r="Y178" s="11">
        <f>$Y$86</f>
        <v>5.8</v>
      </c>
      <c r="Z178" s="11">
        <f>$Z$86</f>
        <v>1337.1</v>
      </c>
      <c r="AA178" s="153">
        <f>$AA$86</f>
        <v>30.8</v>
      </c>
      <c r="AB178" s="11">
        <f>$AB$86</f>
        <v>0</v>
      </c>
      <c r="AC178" s="11">
        <f>$AC$86</f>
        <v>0</v>
      </c>
      <c r="AD178" s="11">
        <f>$AD$86</f>
        <v>30.8</v>
      </c>
    </row>
    <row r="179" spans="1:30" s="76" customFormat="1" ht="12.75">
      <c r="A179" s="181" t="s">
        <v>103</v>
      </c>
      <c r="B179" s="167">
        <f aca="true" t="shared" si="26" ref="B179:Q179">B174+B175+B176+B177+B178</f>
        <v>84674.40000000001</v>
      </c>
      <c r="C179" s="167">
        <f t="shared" si="26"/>
        <v>106542.72</v>
      </c>
      <c r="D179" s="167">
        <f t="shared" si="26"/>
        <v>2971.1000000000004</v>
      </c>
      <c r="E179" s="167">
        <f t="shared" si="26"/>
        <v>194188.22000000003</v>
      </c>
      <c r="F179" s="167">
        <f t="shared" si="26"/>
        <v>51797.53</v>
      </c>
      <c r="G179" s="167">
        <f t="shared" si="26"/>
        <v>51460.1</v>
      </c>
      <c r="H179" s="167">
        <f t="shared" si="26"/>
        <v>339</v>
      </c>
      <c r="I179" s="167">
        <f t="shared" si="26"/>
        <v>103596.63</v>
      </c>
      <c r="J179" s="167">
        <f t="shared" si="26"/>
        <v>175.6</v>
      </c>
      <c r="K179" s="167">
        <f t="shared" si="26"/>
        <v>65</v>
      </c>
      <c r="L179" s="167">
        <f t="shared" si="26"/>
        <v>20</v>
      </c>
      <c r="M179" s="167">
        <f t="shared" si="26"/>
        <v>260.6</v>
      </c>
      <c r="N179" s="167">
        <f t="shared" si="26"/>
        <v>3671.8</v>
      </c>
      <c r="O179" s="167">
        <f t="shared" si="26"/>
        <v>382.79999999999995</v>
      </c>
      <c r="P179" s="167">
        <f t="shared" si="26"/>
        <v>21.1</v>
      </c>
      <c r="Q179" s="167">
        <f t="shared" si="26"/>
        <v>4075.7</v>
      </c>
      <c r="R179" s="181" t="s">
        <v>103</v>
      </c>
      <c r="S179" s="167">
        <f aca="true" t="shared" si="27" ref="S179:AD179">S174+S175+S176+S177+S178</f>
        <v>10499.320000000002</v>
      </c>
      <c r="T179" s="167">
        <f t="shared" si="27"/>
        <v>8985.44</v>
      </c>
      <c r="U179" s="167">
        <f t="shared" si="27"/>
        <v>300.70000000000005</v>
      </c>
      <c r="V179" s="167">
        <f t="shared" si="27"/>
        <v>19785.46</v>
      </c>
      <c r="W179" s="167">
        <f t="shared" si="27"/>
        <v>1341.3000000000002</v>
      </c>
      <c r="X179" s="167">
        <f t="shared" si="27"/>
        <v>1754.1000000000001</v>
      </c>
      <c r="Y179" s="167">
        <f t="shared" si="27"/>
        <v>161.6</v>
      </c>
      <c r="Z179" s="167">
        <f t="shared" si="27"/>
        <v>3257</v>
      </c>
      <c r="AA179" s="167">
        <f t="shared" si="27"/>
        <v>747.3999999999999</v>
      </c>
      <c r="AB179" s="167">
        <f t="shared" si="27"/>
        <v>0</v>
      </c>
      <c r="AC179" s="167">
        <f t="shared" si="27"/>
        <v>0</v>
      </c>
      <c r="AD179" s="167">
        <f t="shared" si="27"/>
        <v>747.3999999999999</v>
      </c>
    </row>
    <row r="180" spans="1:30" s="27" customFormat="1" ht="1.5" customHeight="1">
      <c r="A180" s="178"/>
      <c r="B180" s="26"/>
      <c r="C180" s="26"/>
      <c r="D180" s="26"/>
      <c r="E180" s="148"/>
      <c r="F180" s="155"/>
      <c r="G180" s="26"/>
      <c r="H180" s="26"/>
      <c r="I180" s="26"/>
      <c r="J180" s="155"/>
      <c r="K180" s="26"/>
      <c r="L180" s="26"/>
      <c r="M180" s="148"/>
      <c r="N180" s="26"/>
      <c r="O180" s="26"/>
      <c r="P180" s="26"/>
      <c r="Q180" s="26"/>
      <c r="R180" s="178"/>
      <c r="S180" s="26"/>
      <c r="T180" s="26"/>
      <c r="U180" s="26"/>
      <c r="V180" s="148"/>
      <c r="W180" s="155"/>
      <c r="X180" s="26"/>
      <c r="Y180" s="26"/>
      <c r="Z180" s="26"/>
      <c r="AA180" s="155"/>
      <c r="AB180" s="26"/>
      <c r="AC180" s="26"/>
      <c r="AD180" s="26"/>
    </row>
    <row r="181" spans="1:30" s="27" customFormat="1" ht="12.75">
      <c r="A181" s="177" t="s">
        <v>164</v>
      </c>
      <c r="B181" s="42"/>
      <c r="C181" s="42"/>
      <c r="D181" s="42"/>
      <c r="E181" s="149"/>
      <c r="F181" s="156"/>
      <c r="G181" s="42"/>
      <c r="H181" s="42"/>
      <c r="I181" s="42"/>
      <c r="J181" s="156"/>
      <c r="K181" s="42"/>
      <c r="L181" s="42"/>
      <c r="M181" s="149"/>
      <c r="N181" s="42"/>
      <c r="O181" s="42"/>
      <c r="P181" s="42"/>
      <c r="Q181" s="42"/>
      <c r="R181" s="177" t="s">
        <v>164</v>
      </c>
      <c r="S181" s="42"/>
      <c r="T181" s="42"/>
      <c r="U181" s="42"/>
      <c r="V181" s="149"/>
      <c r="W181" s="156"/>
      <c r="X181" s="42"/>
      <c r="Y181" s="42"/>
      <c r="Z181" s="42"/>
      <c r="AA181" s="156"/>
      <c r="AB181" s="42"/>
      <c r="AC181" s="42"/>
      <c r="AD181" s="42"/>
    </row>
    <row r="182" spans="1:30" s="27" customFormat="1" ht="12.75">
      <c r="A182" s="128" t="s">
        <v>165</v>
      </c>
      <c r="B182" s="11">
        <f>$B$23</f>
        <v>33051.1</v>
      </c>
      <c r="C182" s="11">
        <f>$C$23</f>
        <v>3340.33</v>
      </c>
      <c r="D182" s="11">
        <f>$D$23</f>
        <v>437.4</v>
      </c>
      <c r="E182" s="146">
        <f>$E$23</f>
        <v>36828.83</v>
      </c>
      <c r="F182" s="153">
        <f>$F$23</f>
        <v>0</v>
      </c>
      <c r="G182" s="11">
        <f>$G$23</f>
        <v>0</v>
      </c>
      <c r="H182" s="11">
        <f>$H$23</f>
        <v>109.4</v>
      </c>
      <c r="I182" s="11">
        <f>$I$23</f>
        <v>109.4</v>
      </c>
      <c r="J182" s="153">
        <f>$J$23</f>
        <v>0</v>
      </c>
      <c r="K182" s="11">
        <f>$K$23</f>
        <v>0</v>
      </c>
      <c r="L182" s="11">
        <f>$L$23</f>
        <v>6.7</v>
      </c>
      <c r="M182" s="146">
        <f>$M$23</f>
        <v>6.7</v>
      </c>
      <c r="N182" s="11">
        <f>$N$23</f>
        <v>385.3</v>
      </c>
      <c r="O182" s="11">
        <f>$O$23</f>
        <v>119.8</v>
      </c>
      <c r="P182" s="11">
        <f>$P$23</f>
        <v>0</v>
      </c>
      <c r="Q182" s="11">
        <f>$Q$23</f>
        <v>505.1</v>
      </c>
      <c r="R182" s="128" t="s">
        <v>165</v>
      </c>
      <c r="S182" s="11">
        <f>$S$23</f>
        <v>4687.8</v>
      </c>
      <c r="T182" s="11">
        <f>$T$23</f>
        <v>470.9</v>
      </c>
      <c r="U182" s="11">
        <f>$U$23</f>
        <v>719.3</v>
      </c>
      <c r="V182" s="146">
        <f>$V$23</f>
        <v>5878</v>
      </c>
      <c r="W182" s="153">
        <f>$W$23</f>
        <v>406.5</v>
      </c>
      <c r="X182" s="11">
        <f>$X$23</f>
        <v>714.2</v>
      </c>
      <c r="Y182" s="11">
        <f>$Y$23</f>
        <v>555.9</v>
      </c>
      <c r="Z182" s="11">
        <f>$Z$23</f>
        <v>1676.6</v>
      </c>
      <c r="AA182" s="153">
        <f>$AA$23</f>
        <v>0</v>
      </c>
      <c r="AB182" s="11">
        <f>$AB$23</f>
        <v>0</v>
      </c>
      <c r="AC182" s="11">
        <f>$AC$23</f>
        <v>0</v>
      </c>
      <c r="AD182" s="11">
        <f>$AD$23</f>
        <v>0</v>
      </c>
    </row>
    <row r="183" spans="1:30" s="27" customFormat="1" ht="12.75">
      <c r="A183" s="128" t="s">
        <v>166</v>
      </c>
      <c r="B183" s="11">
        <f>$B$30</f>
        <v>12899.8</v>
      </c>
      <c r="C183" s="11">
        <f>$C$30</f>
        <v>2026.8</v>
      </c>
      <c r="D183" s="11">
        <f>$D$30</f>
        <v>196.3</v>
      </c>
      <c r="E183" s="146">
        <f>$E$30</f>
        <v>15122.9</v>
      </c>
      <c r="F183" s="153">
        <f>$F$30</f>
        <v>0</v>
      </c>
      <c r="G183" s="11">
        <f>$G$30</f>
        <v>0</v>
      </c>
      <c r="H183" s="11">
        <f>$H$30</f>
        <v>163.9</v>
      </c>
      <c r="I183" s="11">
        <f>$I$30</f>
        <v>163.9</v>
      </c>
      <c r="J183" s="153">
        <f>$J$30</f>
        <v>0</v>
      </c>
      <c r="K183" s="11">
        <f>$K$30</f>
        <v>0</v>
      </c>
      <c r="L183" s="11">
        <f>$L$30</f>
        <v>26.7</v>
      </c>
      <c r="M183" s="146">
        <f>$M$30</f>
        <v>26.7</v>
      </c>
      <c r="N183" s="11">
        <f>$N$30</f>
        <v>0</v>
      </c>
      <c r="O183" s="11">
        <f>$O$30</f>
        <v>0</v>
      </c>
      <c r="P183" s="11">
        <f>$P$30</f>
        <v>0</v>
      </c>
      <c r="Q183" s="11">
        <f>$Q$30</f>
        <v>0</v>
      </c>
      <c r="R183" s="128" t="s">
        <v>166</v>
      </c>
      <c r="S183" s="11">
        <f>$S$30</f>
        <v>143.8</v>
      </c>
      <c r="T183" s="11">
        <f>$T$30</f>
        <v>182.6</v>
      </c>
      <c r="U183" s="11">
        <f>$U$30</f>
        <v>317.9</v>
      </c>
      <c r="V183" s="146">
        <f>$V$30</f>
        <v>644.3</v>
      </c>
      <c r="W183" s="153">
        <f>$W$30</f>
        <v>116.2</v>
      </c>
      <c r="X183" s="11">
        <f>$X$30</f>
        <v>42.3</v>
      </c>
      <c r="Y183" s="11">
        <f>$Y$30</f>
        <v>226.68</v>
      </c>
      <c r="Z183" s="11">
        <f>$Z$30</f>
        <v>385.18</v>
      </c>
      <c r="AA183" s="153">
        <f>$AA$30</f>
        <v>0</v>
      </c>
      <c r="AB183" s="11">
        <f>$AB$30</f>
        <v>0</v>
      </c>
      <c r="AC183" s="11">
        <f>$AC$30</f>
        <v>0</v>
      </c>
      <c r="AD183" s="11">
        <f>$AD$30</f>
        <v>0</v>
      </c>
    </row>
    <row r="184" spans="1:30" s="27" customFormat="1" ht="12.75">
      <c r="A184" s="128" t="s">
        <v>167</v>
      </c>
      <c r="B184" s="11">
        <f>$B$36</f>
        <v>27955.2</v>
      </c>
      <c r="C184" s="11">
        <f>$C$36</f>
        <v>14333.57</v>
      </c>
      <c r="D184" s="11">
        <f>$D$36</f>
        <v>186.5</v>
      </c>
      <c r="E184" s="146">
        <f>$E$36</f>
        <v>42475.27</v>
      </c>
      <c r="F184" s="153">
        <f>$F$36</f>
        <v>132.1</v>
      </c>
      <c r="G184" s="11">
        <f>$G$36</f>
        <v>640.6</v>
      </c>
      <c r="H184" s="11">
        <f>$H$36</f>
        <v>601.6</v>
      </c>
      <c r="I184" s="11">
        <f>$I$36</f>
        <v>1374.3</v>
      </c>
      <c r="J184" s="153">
        <f>$J$36</f>
        <v>0</v>
      </c>
      <c r="K184" s="11">
        <f>$K$36</f>
        <v>314.6</v>
      </c>
      <c r="L184" s="11">
        <f>$L$36</f>
        <v>0</v>
      </c>
      <c r="M184" s="146">
        <f>$M$36</f>
        <v>314.6</v>
      </c>
      <c r="N184" s="11">
        <f>$N$36</f>
        <v>1103.6</v>
      </c>
      <c r="O184" s="11">
        <f>$O$36</f>
        <v>79.5</v>
      </c>
      <c r="P184" s="11">
        <f>$P$36</f>
        <v>1316.8</v>
      </c>
      <c r="Q184" s="11">
        <f>$Q$36</f>
        <v>2499.9</v>
      </c>
      <c r="R184" s="128" t="s">
        <v>167</v>
      </c>
      <c r="S184" s="11">
        <f>$S$36</f>
        <v>3016.8</v>
      </c>
      <c r="T184" s="11">
        <f>$T$36</f>
        <v>1712.42</v>
      </c>
      <c r="U184" s="11">
        <f>$U$36</f>
        <v>733.8</v>
      </c>
      <c r="V184" s="146">
        <f>$V$36</f>
        <v>5463.02</v>
      </c>
      <c r="W184" s="153">
        <f>$W$36</f>
        <v>169.5</v>
      </c>
      <c r="X184" s="11">
        <f>$X$36</f>
        <v>1192.53</v>
      </c>
      <c r="Y184" s="11">
        <f>$Y$36</f>
        <v>369.9</v>
      </c>
      <c r="Z184" s="11">
        <f>$Z$36</f>
        <v>1731.93</v>
      </c>
      <c r="AA184" s="153">
        <f>$AA$36</f>
        <v>93.6</v>
      </c>
      <c r="AB184" s="11">
        <f>$AB$36</f>
        <v>39.2</v>
      </c>
      <c r="AC184" s="11">
        <f>$AC$36</f>
        <v>103.8</v>
      </c>
      <c r="AD184" s="11">
        <f>$AD$36</f>
        <v>236.6</v>
      </c>
    </row>
    <row r="185" spans="1:30" s="27" customFormat="1" ht="12.75">
      <c r="A185" s="128" t="s">
        <v>168</v>
      </c>
      <c r="B185" s="11">
        <f>$B$57</f>
        <v>18868.3</v>
      </c>
      <c r="C185" s="11">
        <f>$C$57</f>
        <v>7850.213000000001</v>
      </c>
      <c r="D185" s="11">
        <f>$D$57</f>
        <v>2332</v>
      </c>
      <c r="E185" s="146">
        <f>$E$57</f>
        <v>29050.51299999999</v>
      </c>
      <c r="F185" s="153">
        <f>$F$57</f>
        <v>0</v>
      </c>
      <c r="G185" s="11">
        <f>$G$57</f>
        <v>0</v>
      </c>
      <c r="H185" s="11">
        <f>$H$57</f>
        <v>0</v>
      </c>
      <c r="I185" s="11">
        <f>$I$57</f>
        <v>0</v>
      </c>
      <c r="J185" s="153">
        <f>$J$57</f>
        <v>0</v>
      </c>
      <c r="K185" s="11">
        <f>$K$57</f>
        <v>0</v>
      </c>
      <c r="L185" s="11">
        <f>$L$57</f>
        <v>0</v>
      </c>
      <c r="M185" s="146">
        <f>$M$57</f>
        <v>0</v>
      </c>
      <c r="N185" s="11">
        <f>$N$57</f>
        <v>44.7</v>
      </c>
      <c r="O185" s="11">
        <f>$O$57</f>
        <v>0</v>
      </c>
      <c r="P185" s="11">
        <f>$P$57</f>
        <v>0</v>
      </c>
      <c r="Q185" s="11">
        <f>$Q$57</f>
        <v>44.7</v>
      </c>
      <c r="R185" s="128" t="s">
        <v>168</v>
      </c>
      <c r="S185" s="11">
        <f>$S$57</f>
        <v>2217.8</v>
      </c>
      <c r="T185" s="11">
        <f>$T$57</f>
        <v>500.96</v>
      </c>
      <c r="U185" s="11">
        <f>$U$57</f>
        <v>418.5</v>
      </c>
      <c r="V185" s="146">
        <f>$V$57</f>
        <v>3137.26</v>
      </c>
      <c r="W185" s="153">
        <f>$W$57</f>
        <v>54.1</v>
      </c>
      <c r="X185" s="11">
        <f>$X$57</f>
        <v>88.3</v>
      </c>
      <c r="Y185" s="11">
        <f>$Y$57</f>
        <v>129.5</v>
      </c>
      <c r="Z185" s="11">
        <f>$Z$57</f>
        <v>271.9</v>
      </c>
      <c r="AA185" s="153">
        <f>$AA$57</f>
        <v>52.1</v>
      </c>
      <c r="AB185" s="11">
        <f>$AB$57</f>
        <v>0</v>
      </c>
      <c r="AC185" s="11">
        <f>$AC$57</f>
        <v>0</v>
      </c>
      <c r="AD185" s="11">
        <f>$AD$57</f>
        <v>52.1</v>
      </c>
    </row>
    <row r="186" spans="1:30" s="76" customFormat="1" ht="12.75">
      <c r="A186" s="182" t="s">
        <v>103</v>
      </c>
      <c r="B186" s="167">
        <f aca="true" t="shared" si="28" ref="B186:Q186">B182+B183+B184+B185</f>
        <v>92774.4</v>
      </c>
      <c r="C186" s="167">
        <f t="shared" si="28"/>
        <v>27550.913</v>
      </c>
      <c r="D186" s="167">
        <f t="shared" si="28"/>
        <v>3152.2</v>
      </c>
      <c r="E186" s="167">
        <f t="shared" si="28"/>
        <v>123477.51299999999</v>
      </c>
      <c r="F186" s="167">
        <f t="shared" si="28"/>
        <v>132.1</v>
      </c>
      <c r="G186" s="167">
        <f t="shared" si="28"/>
        <v>640.6</v>
      </c>
      <c r="H186" s="167">
        <f t="shared" si="28"/>
        <v>874.9000000000001</v>
      </c>
      <c r="I186" s="167">
        <f t="shared" si="28"/>
        <v>1647.6</v>
      </c>
      <c r="J186" s="167">
        <f t="shared" si="28"/>
        <v>0</v>
      </c>
      <c r="K186" s="167">
        <f t="shared" si="28"/>
        <v>314.6</v>
      </c>
      <c r="L186" s="167">
        <f t="shared" si="28"/>
        <v>33.4</v>
      </c>
      <c r="M186" s="167">
        <f t="shared" si="28"/>
        <v>348</v>
      </c>
      <c r="N186" s="167">
        <f t="shared" si="28"/>
        <v>1533.6</v>
      </c>
      <c r="O186" s="167">
        <f t="shared" si="28"/>
        <v>199.3</v>
      </c>
      <c r="P186" s="167">
        <f t="shared" si="28"/>
        <v>1316.8</v>
      </c>
      <c r="Q186" s="167">
        <f t="shared" si="28"/>
        <v>3049.7</v>
      </c>
      <c r="R186" s="182" t="s">
        <v>103</v>
      </c>
      <c r="S186" s="167">
        <f aca="true" t="shared" si="29" ref="S186:AD186">S182+S183+S184+S185</f>
        <v>10066.2</v>
      </c>
      <c r="T186" s="167">
        <f t="shared" si="29"/>
        <v>2866.88</v>
      </c>
      <c r="U186" s="167">
        <f t="shared" si="29"/>
        <v>2189.5</v>
      </c>
      <c r="V186" s="167">
        <f t="shared" si="29"/>
        <v>15122.58</v>
      </c>
      <c r="W186" s="167">
        <f t="shared" si="29"/>
        <v>746.3000000000001</v>
      </c>
      <c r="X186" s="167">
        <f t="shared" si="29"/>
        <v>2037.33</v>
      </c>
      <c r="Y186" s="167">
        <f t="shared" si="29"/>
        <v>1281.98</v>
      </c>
      <c r="Z186" s="167">
        <f t="shared" si="29"/>
        <v>4065.61</v>
      </c>
      <c r="AA186" s="167">
        <f t="shared" si="29"/>
        <v>145.7</v>
      </c>
      <c r="AB186" s="167">
        <f t="shared" si="29"/>
        <v>39.2</v>
      </c>
      <c r="AC186" s="167">
        <f t="shared" si="29"/>
        <v>103.8</v>
      </c>
      <c r="AD186" s="167">
        <f t="shared" si="29"/>
        <v>288.7</v>
      </c>
    </row>
    <row r="187" spans="1:30" s="27" customFormat="1" ht="12.75">
      <c r="A187" s="177" t="s">
        <v>169</v>
      </c>
      <c r="B187" s="11"/>
      <c r="C187" s="11"/>
      <c r="D187" s="11"/>
      <c r="E187" s="146"/>
      <c r="F187" s="153"/>
      <c r="G187" s="11"/>
      <c r="H187" s="11"/>
      <c r="I187" s="11"/>
      <c r="J187" s="153"/>
      <c r="K187" s="11"/>
      <c r="L187" s="11"/>
      <c r="M187" s="146"/>
      <c r="N187" s="11"/>
      <c r="O187" s="11"/>
      <c r="P187" s="11"/>
      <c r="Q187" s="11"/>
      <c r="R187" s="177" t="s">
        <v>169</v>
      </c>
      <c r="S187" s="11"/>
      <c r="T187" s="11"/>
      <c r="U187" s="11"/>
      <c r="V187" s="146"/>
      <c r="W187" s="153"/>
      <c r="X187" s="11"/>
      <c r="Y187" s="11"/>
      <c r="Z187" s="11"/>
      <c r="AA187" s="153"/>
      <c r="AB187" s="11"/>
      <c r="AC187" s="11"/>
      <c r="AD187" s="11"/>
    </row>
    <row r="188" spans="1:30" s="27" customFormat="1" ht="12.75">
      <c r="A188" s="128" t="s">
        <v>170</v>
      </c>
      <c r="B188" s="11">
        <f>$B$17</f>
        <v>14445.1</v>
      </c>
      <c r="C188" s="11">
        <f>$C$17</f>
        <v>1942.3</v>
      </c>
      <c r="D188" s="11">
        <f>$D$17</f>
        <v>0</v>
      </c>
      <c r="E188" s="146">
        <f>$E$17</f>
        <v>16387.4</v>
      </c>
      <c r="F188" s="153">
        <f>$F$17</f>
        <v>54927.9</v>
      </c>
      <c r="G188" s="11">
        <f>$G$17</f>
        <v>18767</v>
      </c>
      <c r="H188" s="11">
        <f>$H$17</f>
        <v>0</v>
      </c>
      <c r="I188" s="11">
        <f>$I$17</f>
        <v>73694.9</v>
      </c>
      <c r="J188" s="153">
        <f>$J$17</f>
        <v>0</v>
      </c>
      <c r="K188" s="11">
        <f>$K$17</f>
        <v>74.1</v>
      </c>
      <c r="L188" s="11">
        <f>$L$17</f>
        <v>0</v>
      </c>
      <c r="M188" s="146">
        <f>$M$17</f>
        <v>74.1</v>
      </c>
      <c r="N188" s="11">
        <f>$N$17</f>
        <v>129</v>
      </c>
      <c r="O188" s="11">
        <f>$O$17</f>
        <v>629.6</v>
      </c>
      <c r="P188" s="11">
        <f>$P$17</f>
        <v>0</v>
      </c>
      <c r="Q188" s="11">
        <f>$Q$17</f>
        <v>758.6</v>
      </c>
      <c r="R188" s="128" t="s">
        <v>170</v>
      </c>
      <c r="S188" s="11">
        <f>$S$17</f>
        <v>2895.8</v>
      </c>
      <c r="T188" s="11">
        <f>$T$17</f>
        <v>1829.1</v>
      </c>
      <c r="U188" s="11">
        <f>$U$17</f>
        <v>0</v>
      </c>
      <c r="V188" s="146">
        <f>$V$17</f>
        <v>4724.9</v>
      </c>
      <c r="W188" s="153">
        <f>$W$17</f>
        <v>60.8</v>
      </c>
      <c r="X188" s="11">
        <f>$X$17</f>
        <v>200.4</v>
      </c>
      <c r="Y188" s="11">
        <f>$Y$17</f>
        <v>0</v>
      </c>
      <c r="Z188" s="11">
        <f>$Z$17</f>
        <v>261.2</v>
      </c>
      <c r="AA188" s="153">
        <f>$AA$17</f>
        <v>46</v>
      </c>
      <c r="AB188" s="11">
        <f>$AB$17</f>
        <v>7.4</v>
      </c>
      <c r="AC188" s="11">
        <f>$AC$17</f>
        <v>0</v>
      </c>
      <c r="AD188" s="11">
        <f>$AD$17</f>
        <v>53.4</v>
      </c>
    </row>
    <row r="189" spans="1:30" s="27" customFormat="1" ht="12.75">
      <c r="A189" s="128" t="s">
        <v>171</v>
      </c>
      <c r="B189" s="11">
        <f>$B$18</f>
        <v>30376.5</v>
      </c>
      <c r="C189" s="11">
        <f>$C$18</f>
        <v>10979.6</v>
      </c>
      <c r="D189" s="11">
        <f>$D$18</f>
        <v>0</v>
      </c>
      <c r="E189" s="146">
        <f>$E$18</f>
        <v>41356.1</v>
      </c>
      <c r="F189" s="153">
        <f>$F$18</f>
        <v>103097.4</v>
      </c>
      <c r="G189" s="11">
        <f>$G$18</f>
        <v>31655.9</v>
      </c>
      <c r="H189" s="11">
        <f>$H$18</f>
        <v>0</v>
      </c>
      <c r="I189" s="11">
        <f>$I$18</f>
        <v>134753.3</v>
      </c>
      <c r="J189" s="153">
        <f>$J$18</f>
        <v>345.4</v>
      </c>
      <c r="K189" s="11">
        <f>$K$18</f>
        <v>0</v>
      </c>
      <c r="L189" s="11">
        <f>$L$18</f>
        <v>0</v>
      </c>
      <c r="M189" s="146">
        <f>$M$18</f>
        <v>345.4</v>
      </c>
      <c r="N189" s="11">
        <f>$N$18</f>
        <v>1045</v>
      </c>
      <c r="O189" s="11">
        <f>$O$18</f>
        <v>57.4</v>
      </c>
      <c r="P189" s="11">
        <f>$P$18</f>
        <v>0</v>
      </c>
      <c r="Q189" s="11">
        <f>$Q$18</f>
        <v>1102.4</v>
      </c>
      <c r="R189" s="128" t="s">
        <v>171</v>
      </c>
      <c r="S189" s="11">
        <f>$S$18</f>
        <v>14179.4</v>
      </c>
      <c r="T189" s="11">
        <f>$T$18</f>
        <v>4382.9</v>
      </c>
      <c r="U189" s="11">
        <f>$U$18</f>
        <v>0</v>
      </c>
      <c r="V189" s="146">
        <f>$V$18</f>
        <v>18562.3</v>
      </c>
      <c r="W189" s="153">
        <f>$W$18</f>
        <v>127.2</v>
      </c>
      <c r="X189" s="11">
        <f>$X$18</f>
        <v>13.8</v>
      </c>
      <c r="Y189" s="11">
        <f>$Y$18</f>
        <v>0</v>
      </c>
      <c r="Z189" s="11">
        <f>$Z$18</f>
        <v>141</v>
      </c>
      <c r="AA189" s="153">
        <f>$AA$18</f>
        <v>0</v>
      </c>
      <c r="AB189" s="11">
        <f>$AB$18</f>
        <v>0</v>
      </c>
      <c r="AC189" s="11">
        <f>$AC$18</f>
        <v>0</v>
      </c>
      <c r="AD189" s="11">
        <f>$AD$18</f>
        <v>0</v>
      </c>
    </row>
    <row r="190" spans="1:30" s="27" customFormat="1" ht="12.75">
      <c r="A190" s="128" t="s">
        <v>172</v>
      </c>
      <c r="B190" s="11">
        <f>$B$80</f>
        <v>47639.7</v>
      </c>
      <c r="C190" s="11">
        <f>$C$80</f>
        <v>26915.4</v>
      </c>
      <c r="D190" s="11">
        <f>$D$80</f>
        <v>758.5</v>
      </c>
      <c r="E190" s="146">
        <f>$E$80</f>
        <v>75313.6</v>
      </c>
      <c r="F190" s="153">
        <f>$F$80</f>
        <v>41603.2</v>
      </c>
      <c r="G190" s="11">
        <f>$G$80</f>
        <v>24260.5</v>
      </c>
      <c r="H190" s="11">
        <f>$H$80</f>
        <v>876.5</v>
      </c>
      <c r="I190" s="11">
        <f>$I$80</f>
        <v>66740.2</v>
      </c>
      <c r="J190" s="153">
        <f>$J$80</f>
        <v>0</v>
      </c>
      <c r="K190" s="11">
        <f>$K$80</f>
        <v>0</v>
      </c>
      <c r="L190" s="11">
        <f>$L$80</f>
        <v>0</v>
      </c>
      <c r="M190" s="146">
        <f>$M$80</f>
        <v>0</v>
      </c>
      <c r="N190" s="11">
        <f>$N$80</f>
        <v>323.4</v>
      </c>
      <c r="O190" s="11">
        <f>$O$80</f>
        <v>1037.3</v>
      </c>
      <c r="P190" s="11">
        <f>$P$80</f>
        <v>19.8</v>
      </c>
      <c r="Q190" s="11">
        <f>$Q$80</f>
        <v>1380.5</v>
      </c>
      <c r="R190" s="128" t="s">
        <v>172</v>
      </c>
      <c r="S190" s="11">
        <f>$S$80</f>
        <v>3666.7</v>
      </c>
      <c r="T190" s="11">
        <f>$T$80</f>
        <v>2016.5</v>
      </c>
      <c r="U190" s="11">
        <f>$U$80</f>
        <v>322.1</v>
      </c>
      <c r="V190" s="146">
        <f>$V$80</f>
        <v>6005.3</v>
      </c>
      <c r="W190" s="153">
        <f>$W$80</f>
        <v>136.7</v>
      </c>
      <c r="X190" s="11">
        <f>$X$80</f>
        <v>95.5</v>
      </c>
      <c r="Y190" s="11">
        <f>$Y$80</f>
        <v>11.4</v>
      </c>
      <c r="Z190" s="11">
        <f>$Z$80</f>
        <v>243.6</v>
      </c>
      <c r="AA190" s="153">
        <f>$AA$80</f>
        <v>210.9</v>
      </c>
      <c r="AB190" s="11">
        <f>$AB$80</f>
        <v>40.6</v>
      </c>
      <c r="AC190" s="11">
        <f>$AC$80</f>
        <v>0</v>
      </c>
      <c r="AD190" s="11">
        <f>$AD$80</f>
        <v>251.5</v>
      </c>
    </row>
    <row r="191" spans="1:30" s="27" customFormat="1" ht="12.75">
      <c r="A191" s="128" t="s">
        <v>173</v>
      </c>
      <c r="B191" s="11">
        <f>$B$87</f>
        <v>127914.8</v>
      </c>
      <c r="C191" s="11">
        <f>$C$87</f>
        <v>34201.6</v>
      </c>
      <c r="D191" s="11">
        <f>$D$87</f>
        <v>0</v>
      </c>
      <c r="E191" s="146">
        <f>$E$87</f>
        <v>162116.4</v>
      </c>
      <c r="F191" s="153">
        <f>$F$87</f>
        <v>72551.2</v>
      </c>
      <c r="G191" s="11">
        <f>$G$87</f>
        <v>30017.4</v>
      </c>
      <c r="H191" s="11">
        <f>$H$87</f>
        <v>58.2</v>
      </c>
      <c r="I191" s="11">
        <f>$I$87</f>
        <v>102626.8</v>
      </c>
      <c r="J191" s="153">
        <f>$J$87</f>
        <v>70.8</v>
      </c>
      <c r="K191" s="11">
        <f>$K$87</f>
        <v>171</v>
      </c>
      <c r="L191" s="11">
        <f>$L$87</f>
        <v>0</v>
      </c>
      <c r="M191" s="146">
        <f>$M$87</f>
        <v>241.8</v>
      </c>
      <c r="N191" s="11">
        <f>$N$87</f>
        <v>0</v>
      </c>
      <c r="O191" s="11">
        <f>$O$87</f>
        <v>234.7</v>
      </c>
      <c r="P191" s="11">
        <f>$P$87</f>
        <v>0</v>
      </c>
      <c r="Q191" s="11">
        <f>$Q$87</f>
        <v>234.7</v>
      </c>
      <c r="R191" s="128" t="s">
        <v>173</v>
      </c>
      <c r="S191" s="11">
        <f>$S$87</f>
        <v>1890.7</v>
      </c>
      <c r="T191" s="11">
        <f>$T$87</f>
        <v>562.6</v>
      </c>
      <c r="U191" s="11">
        <f>$U$87</f>
        <v>0</v>
      </c>
      <c r="V191" s="146">
        <f>$V$87</f>
        <v>2453.3</v>
      </c>
      <c r="W191" s="153">
        <f>$W$87</f>
        <v>104.8</v>
      </c>
      <c r="X191" s="11">
        <f>$X$87</f>
        <v>304.4</v>
      </c>
      <c r="Y191" s="11">
        <f>$Y$87</f>
        <v>0</v>
      </c>
      <c r="Z191" s="11">
        <f>$Z$87</f>
        <v>409.2</v>
      </c>
      <c r="AA191" s="153">
        <f>$AA$87</f>
        <v>1493.3</v>
      </c>
      <c r="AB191" s="11">
        <f>$AB$87</f>
        <v>20</v>
      </c>
      <c r="AC191" s="11">
        <f>$AC$87</f>
        <v>0</v>
      </c>
      <c r="AD191" s="11">
        <f>$AD$87</f>
        <v>1513.3</v>
      </c>
    </row>
    <row r="192" spans="1:30" s="76" customFormat="1" ht="12.75">
      <c r="A192" s="182" t="s">
        <v>103</v>
      </c>
      <c r="B192" s="167">
        <f aca="true" t="shared" si="30" ref="B192:Q192">B188+B189+B190+B191</f>
        <v>220376.09999999998</v>
      </c>
      <c r="C192" s="167">
        <f t="shared" si="30"/>
        <v>74038.9</v>
      </c>
      <c r="D192" s="167">
        <f t="shared" si="30"/>
        <v>758.5</v>
      </c>
      <c r="E192" s="167">
        <f t="shared" si="30"/>
        <v>295173.5</v>
      </c>
      <c r="F192" s="167">
        <f t="shared" si="30"/>
        <v>272179.7</v>
      </c>
      <c r="G192" s="167">
        <f t="shared" si="30"/>
        <v>104700.79999999999</v>
      </c>
      <c r="H192" s="167">
        <f t="shared" si="30"/>
        <v>934.7</v>
      </c>
      <c r="I192" s="167">
        <f t="shared" si="30"/>
        <v>377815.19999999995</v>
      </c>
      <c r="J192" s="167">
        <f t="shared" si="30"/>
        <v>416.2</v>
      </c>
      <c r="K192" s="167">
        <f t="shared" si="30"/>
        <v>245.1</v>
      </c>
      <c r="L192" s="167">
        <f t="shared" si="30"/>
        <v>0</v>
      </c>
      <c r="M192" s="167">
        <f t="shared" si="30"/>
        <v>661.3</v>
      </c>
      <c r="N192" s="167">
        <f t="shared" si="30"/>
        <v>1497.4</v>
      </c>
      <c r="O192" s="167">
        <f t="shared" si="30"/>
        <v>1959</v>
      </c>
      <c r="P192" s="167">
        <f t="shared" si="30"/>
        <v>19.8</v>
      </c>
      <c r="Q192" s="167">
        <f t="shared" si="30"/>
        <v>3476.2</v>
      </c>
      <c r="R192" s="182" t="s">
        <v>103</v>
      </c>
      <c r="S192" s="167">
        <f aca="true" t="shared" si="31" ref="S192:AD192">S188+S189+S190+S191</f>
        <v>22632.600000000002</v>
      </c>
      <c r="T192" s="167">
        <f t="shared" si="31"/>
        <v>8791.1</v>
      </c>
      <c r="U192" s="167">
        <f t="shared" si="31"/>
        <v>322.1</v>
      </c>
      <c r="V192" s="167">
        <f t="shared" si="31"/>
        <v>31745.799999999996</v>
      </c>
      <c r="W192" s="167">
        <f t="shared" si="31"/>
        <v>429.5</v>
      </c>
      <c r="X192" s="167">
        <f t="shared" si="31"/>
        <v>614.1</v>
      </c>
      <c r="Y192" s="167">
        <f t="shared" si="31"/>
        <v>11.4</v>
      </c>
      <c r="Z192" s="167">
        <f t="shared" si="31"/>
        <v>1055</v>
      </c>
      <c r="AA192" s="167">
        <f t="shared" si="31"/>
        <v>1750.1999999999998</v>
      </c>
      <c r="AB192" s="167">
        <f t="shared" si="31"/>
        <v>68</v>
      </c>
      <c r="AC192" s="167">
        <f t="shared" si="31"/>
        <v>0</v>
      </c>
      <c r="AD192" s="167">
        <f t="shared" si="31"/>
        <v>1818.1999999999998</v>
      </c>
    </row>
    <row r="193" spans="1:30" s="27" customFormat="1" ht="12.75">
      <c r="A193" s="177" t="s">
        <v>174</v>
      </c>
      <c r="B193" s="11"/>
      <c r="C193" s="11"/>
      <c r="D193" s="11"/>
      <c r="E193" s="146"/>
      <c r="F193" s="153"/>
      <c r="G193" s="11"/>
      <c r="H193" s="11"/>
      <c r="I193" s="11"/>
      <c r="J193" s="153"/>
      <c r="K193" s="11"/>
      <c r="L193" s="11"/>
      <c r="M193" s="146"/>
      <c r="N193" s="11"/>
      <c r="O193" s="11"/>
      <c r="P193" s="11"/>
      <c r="Q193" s="11"/>
      <c r="R193" s="177" t="s">
        <v>174</v>
      </c>
      <c r="S193" s="11"/>
      <c r="T193" s="11"/>
      <c r="U193" s="11"/>
      <c r="V193" s="146"/>
      <c r="W193" s="153"/>
      <c r="X193" s="11"/>
      <c r="Y193" s="11"/>
      <c r="Z193" s="11"/>
      <c r="AA193" s="153"/>
      <c r="AB193" s="11"/>
      <c r="AC193" s="11"/>
      <c r="AD193" s="11"/>
    </row>
    <row r="194" spans="1:30" s="27" customFormat="1" ht="12.75">
      <c r="A194" s="128" t="s">
        <v>175</v>
      </c>
      <c r="B194" s="11">
        <f>$B$25</f>
        <v>2554.8</v>
      </c>
      <c r="C194" s="11">
        <f>$C$25</f>
        <v>1200.7</v>
      </c>
      <c r="D194" s="11">
        <f>$D$25</f>
        <v>13.1</v>
      </c>
      <c r="E194" s="146">
        <f>$E$25</f>
        <v>3768.6</v>
      </c>
      <c r="F194" s="153">
        <f>$F$25</f>
        <v>14699.4</v>
      </c>
      <c r="G194" s="11">
        <f>$G$25</f>
        <v>5284.6</v>
      </c>
      <c r="H194" s="11">
        <f>$H$25</f>
        <v>9.8</v>
      </c>
      <c r="I194" s="11">
        <f>$I$25</f>
        <v>19993.8</v>
      </c>
      <c r="J194" s="153">
        <f>$J$25</f>
        <v>103.1</v>
      </c>
      <c r="K194" s="11">
        <f>$K$25</f>
        <v>176.4</v>
      </c>
      <c r="L194" s="11">
        <f>$L$25</f>
        <v>0</v>
      </c>
      <c r="M194" s="146">
        <f>$M$25</f>
        <v>279.5</v>
      </c>
      <c r="N194" s="11">
        <f>$N$25</f>
        <v>95.6</v>
      </c>
      <c r="O194" s="11">
        <f>$O$25</f>
        <v>0</v>
      </c>
      <c r="P194" s="11">
        <f>$P$25</f>
        <v>0</v>
      </c>
      <c r="Q194" s="11">
        <f>$Q$25</f>
        <v>95.6</v>
      </c>
      <c r="R194" s="128" t="s">
        <v>175</v>
      </c>
      <c r="S194" s="11">
        <f>$S$25</f>
        <v>18.2</v>
      </c>
      <c r="T194" s="11">
        <f>$T$25</f>
        <v>29.2</v>
      </c>
      <c r="U194" s="11">
        <f>$U$25</f>
        <v>0</v>
      </c>
      <c r="V194" s="146">
        <f>$V$25</f>
        <v>47.4</v>
      </c>
      <c r="W194" s="153">
        <f>$W$25</f>
        <v>12.7</v>
      </c>
      <c r="X194" s="11">
        <f>$X$25</f>
        <v>3.2</v>
      </c>
      <c r="Y194" s="11">
        <f>$Y$25</f>
        <v>0</v>
      </c>
      <c r="Z194" s="11">
        <f>$Z$25</f>
        <v>15.9</v>
      </c>
      <c r="AA194" s="153">
        <f>$AA$25</f>
        <v>0</v>
      </c>
      <c r="AB194" s="11">
        <f>$AB$25</f>
        <v>0</v>
      </c>
      <c r="AC194" s="11">
        <f>$AC$25</f>
        <v>0</v>
      </c>
      <c r="AD194" s="11">
        <f>$AD$25</f>
        <v>0</v>
      </c>
    </row>
    <row r="195" spans="1:30" s="27" customFormat="1" ht="12.75">
      <c r="A195" s="128" t="s">
        <v>176</v>
      </c>
      <c r="B195" s="11">
        <f>$B$34</f>
        <v>254.2</v>
      </c>
      <c r="C195" s="11">
        <f>$C$34</f>
        <v>466.6</v>
      </c>
      <c r="D195" s="11">
        <f>$D$34</f>
        <v>66.5</v>
      </c>
      <c r="E195" s="146">
        <f>$E$34</f>
        <v>787.3</v>
      </c>
      <c r="F195" s="153">
        <f>$F$34</f>
        <v>1329.3</v>
      </c>
      <c r="G195" s="11">
        <f>$G$34</f>
        <v>5036.2</v>
      </c>
      <c r="H195" s="11">
        <f>$H$34</f>
        <v>1</v>
      </c>
      <c r="I195" s="11">
        <f>$I$34</f>
        <v>6366.5</v>
      </c>
      <c r="J195" s="153">
        <f>$J$34</f>
        <v>0</v>
      </c>
      <c r="K195" s="11">
        <f>$K$34</f>
        <v>0</v>
      </c>
      <c r="L195" s="11">
        <f>$L$34</f>
        <v>24.6</v>
      </c>
      <c r="M195" s="146">
        <f>$M$34</f>
        <v>24.6</v>
      </c>
      <c r="N195" s="11">
        <f>$N$34</f>
        <v>0</v>
      </c>
      <c r="O195" s="11">
        <f>$O$34</f>
        <v>0</v>
      </c>
      <c r="P195" s="11">
        <f>$P$34</f>
        <v>0</v>
      </c>
      <c r="Q195" s="11">
        <f>$Q$34</f>
        <v>0</v>
      </c>
      <c r="R195" s="128" t="s">
        <v>176</v>
      </c>
      <c r="S195" s="11">
        <f>$S$34</f>
        <v>0</v>
      </c>
      <c r="T195" s="11">
        <f>$T$34</f>
        <v>0</v>
      </c>
      <c r="U195" s="11">
        <f>$U$34</f>
        <v>0</v>
      </c>
      <c r="V195" s="146">
        <f>$V$34</f>
        <v>0</v>
      </c>
      <c r="W195" s="153">
        <f>$W$34</f>
        <v>0</v>
      </c>
      <c r="X195" s="11">
        <f>$X$34</f>
        <v>159.4</v>
      </c>
      <c r="Y195" s="11">
        <f>$Y$34</f>
        <v>0</v>
      </c>
      <c r="Z195" s="11">
        <f>$Z$34</f>
        <v>159.4</v>
      </c>
      <c r="AA195" s="153">
        <f>$AA$34</f>
        <v>0</v>
      </c>
      <c r="AB195" s="11">
        <f>$AB$34</f>
        <v>0</v>
      </c>
      <c r="AC195" s="11">
        <f>$AC$34</f>
        <v>0</v>
      </c>
      <c r="AD195" s="11">
        <f>$AD$34</f>
        <v>0</v>
      </c>
    </row>
    <row r="196" spans="1:30" s="27" customFormat="1" ht="12.75">
      <c r="A196" s="128" t="s">
        <v>177</v>
      </c>
      <c r="B196" s="11">
        <f>$B$41</f>
        <v>876.3</v>
      </c>
      <c r="C196" s="11">
        <f>$C$41</f>
        <v>847.5</v>
      </c>
      <c r="D196" s="11">
        <f>$D$41</f>
        <v>0</v>
      </c>
      <c r="E196" s="146">
        <f>$E$41</f>
        <v>1723.8</v>
      </c>
      <c r="F196" s="153">
        <f>$F$41</f>
        <v>3934.9</v>
      </c>
      <c r="G196" s="11">
        <f>$G$41</f>
        <v>2969.1</v>
      </c>
      <c r="H196" s="11">
        <f>$H$41</f>
        <v>0</v>
      </c>
      <c r="I196" s="11">
        <f>$I$41</f>
        <v>6904</v>
      </c>
      <c r="J196" s="153">
        <f>$J$41</f>
        <v>1098.3</v>
      </c>
      <c r="K196" s="11">
        <f>$K$41</f>
        <v>1132.2</v>
      </c>
      <c r="L196" s="11">
        <f>$L$41</f>
        <v>0</v>
      </c>
      <c r="M196" s="146">
        <f>$M$41</f>
        <v>2230.5</v>
      </c>
      <c r="N196" s="11">
        <f>$N$41</f>
        <v>0</v>
      </c>
      <c r="O196" s="11">
        <f>$O$41</f>
        <v>0</v>
      </c>
      <c r="P196" s="11">
        <f>$P$41</f>
        <v>0</v>
      </c>
      <c r="Q196" s="11">
        <f>$Q$41</f>
        <v>0</v>
      </c>
      <c r="R196" s="128" t="s">
        <v>177</v>
      </c>
      <c r="S196" s="11">
        <f>$S$41</f>
        <v>159.7</v>
      </c>
      <c r="T196" s="11">
        <f>$T$41</f>
        <v>47.2</v>
      </c>
      <c r="U196" s="11">
        <f>$U$41</f>
        <v>0</v>
      </c>
      <c r="V196" s="146">
        <f>$V$41</f>
        <v>206.9</v>
      </c>
      <c r="W196" s="153">
        <f>$W$41</f>
        <v>13.4</v>
      </c>
      <c r="X196" s="11">
        <f>$X$41</f>
        <v>24.2</v>
      </c>
      <c r="Y196" s="11">
        <f>$Y$41</f>
        <v>0</v>
      </c>
      <c r="Z196" s="11">
        <f>$Z$41</f>
        <v>37.6</v>
      </c>
      <c r="AA196" s="153">
        <f>$AA$41</f>
        <v>0</v>
      </c>
      <c r="AB196" s="11">
        <f>$AB$41</f>
        <v>0</v>
      </c>
      <c r="AC196" s="11">
        <f>$AC$41</f>
        <v>0</v>
      </c>
      <c r="AD196" s="11">
        <f>$AD$41</f>
        <v>0</v>
      </c>
    </row>
    <row r="197" spans="1:30" s="27" customFormat="1" ht="12.75">
      <c r="A197" s="128" t="s">
        <v>178</v>
      </c>
      <c r="B197" s="11">
        <f>$B$48</f>
        <v>7953.6</v>
      </c>
      <c r="C197" s="11">
        <f>$C$48</f>
        <v>11199.6</v>
      </c>
      <c r="D197" s="11">
        <f>$D$48</f>
        <v>1764.46</v>
      </c>
      <c r="E197" s="146">
        <f>$E$48</f>
        <v>20917.66</v>
      </c>
      <c r="F197" s="153">
        <f>$F$48</f>
        <v>30074</v>
      </c>
      <c r="G197" s="11">
        <f>$G$48</f>
        <v>59674.2</v>
      </c>
      <c r="H197" s="11">
        <f>$H$48</f>
        <v>568.67</v>
      </c>
      <c r="I197" s="11">
        <f>$I$48</f>
        <v>90316.87</v>
      </c>
      <c r="J197" s="153">
        <f>$J$48</f>
        <v>4664.6</v>
      </c>
      <c r="K197" s="11">
        <f>$K$48</f>
        <v>7259.1</v>
      </c>
      <c r="L197" s="11">
        <f>$L$48</f>
        <v>57.66</v>
      </c>
      <c r="M197" s="146">
        <f>$M$48</f>
        <v>11981.36</v>
      </c>
      <c r="N197" s="11">
        <f>$N$48</f>
        <v>0</v>
      </c>
      <c r="O197" s="11">
        <f>$O$48</f>
        <v>6.4</v>
      </c>
      <c r="P197" s="11">
        <f>$P$48</f>
        <v>0</v>
      </c>
      <c r="Q197" s="11">
        <f>$Q$48</f>
        <v>6.4</v>
      </c>
      <c r="R197" s="128" t="s">
        <v>178</v>
      </c>
      <c r="S197" s="11">
        <f>$S$48</f>
        <v>316.5</v>
      </c>
      <c r="T197" s="11">
        <f>$T$48</f>
        <v>70.5</v>
      </c>
      <c r="U197" s="11">
        <f>$U$48</f>
        <v>0</v>
      </c>
      <c r="V197" s="146">
        <f>$V$48</f>
        <v>387</v>
      </c>
      <c r="W197" s="153">
        <f>$W$48</f>
        <v>565.8</v>
      </c>
      <c r="X197" s="11">
        <f>$X$48</f>
        <v>218.1</v>
      </c>
      <c r="Y197" s="11">
        <f>$Y$48</f>
        <v>0</v>
      </c>
      <c r="Z197" s="11">
        <f>$Z$48</f>
        <v>783.9</v>
      </c>
      <c r="AA197" s="153">
        <f>$AA$48</f>
        <v>0</v>
      </c>
      <c r="AB197" s="11">
        <f>$AB$48</f>
        <v>0</v>
      </c>
      <c r="AC197" s="11">
        <f>$AC$48</f>
        <v>0</v>
      </c>
      <c r="AD197" s="11">
        <f>$AD$48</f>
        <v>0</v>
      </c>
    </row>
    <row r="198" spans="1:30" s="27" customFormat="1" ht="12.75">
      <c r="A198" s="128" t="s">
        <v>179</v>
      </c>
      <c r="B198" s="11">
        <f>$B$65</f>
        <v>1857.6</v>
      </c>
      <c r="C198" s="11">
        <f>$C$65</f>
        <v>1630.2</v>
      </c>
      <c r="D198" s="11">
        <f>$D$65</f>
        <v>0</v>
      </c>
      <c r="E198" s="146">
        <f>$E$65</f>
        <v>3487.8</v>
      </c>
      <c r="F198" s="153">
        <f>$F$65</f>
        <v>1376.2</v>
      </c>
      <c r="G198" s="11">
        <f>$G$65</f>
        <v>2195.9</v>
      </c>
      <c r="H198" s="11">
        <f>$H$65</f>
        <v>0</v>
      </c>
      <c r="I198" s="11">
        <f>$I$65</f>
        <v>3572.1</v>
      </c>
      <c r="J198" s="153">
        <f>$J$65</f>
        <v>969.6</v>
      </c>
      <c r="K198" s="11">
        <f>$K$65</f>
        <v>270.2</v>
      </c>
      <c r="L198" s="11">
        <f>$L$65</f>
        <v>0</v>
      </c>
      <c r="M198" s="146">
        <f>$M$65</f>
        <v>1239.8</v>
      </c>
      <c r="N198" s="11">
        <f>$N$65</f>
        <v>0</v>
      </c>
      <c r="O198" s="11">
        <f>$O$65</f>
        <v>76</v>
      </c>
      <c r="P198" s="11">
        <f>$P$65</f>
        <v>0</v>
      </c>
      <c r="Q198" s="11">
        <f>$Q$65</f>
        <v>76</v>
      </c>
      <c r="R198" s="128" t="s">
        <v>179</v>
      </c>
      <c r="S198" s="11">
        <f>$S$65</f>
        <v>0</v>
      </c>
      <c r="T198" s="11">
        <f>$T$65</f>
        <v>0</v>
      </c>
      <c r="U198" s="11">
        <f>$U$65</f>
        <v>0</v>
      </c>
      <c r="V198" s="146">
        <f>$V$65</f>
        <v>0</v>
      </c>
      <c r="W198" s="153">
        <f>$W$65</f>
        <v>4</v>
      </c>
      <c r="X198" s="11">
        <f>$X$65</f>
        <v>51.7</v>
      </c>
      <c r="Y198" s="11">
        <f>$Y$65</f>
        <v>0</v>
      </c>
      <c r="Z198" s="11">
        <f>$Z$65</f>
        <v>55.7</v>
      </c>
      <c r="AA198" s="153">
        <f>$AA$65</f>
        <v>0</v>
      </c>
      <c r="AB198" s="11">
        <f>$AB$65</f>
        <v>0</v>
      </c>
      <c r="AC198" s="11">
        <f>$AC$65</f>
        <v>0</v>
      </c>
      <c r="AD198" s="11">
        <f>$AD$65</f>
        <v>0</v>
      </c>
    </row>
    <row r="199" spans="1:30" s="76" customFormat="1" ht="12.75">
      <c r="A199" s="182" t="s">
        <v>103</v>
      </c>
      <c r="B199" s="167">
        <f aca="true" t="shared" si="32" ref="B199:Q199">B194+B195+B196+B197+B198</f>
        <v>13496.500000000002</v>
      </c>
      <c r="C199" s="167">
        <f t="shared" si="32"/>
        <v>15344.600000000002</v>
      </c>
      <c r="D199" s="167">
        <f t="shared" si="32"/>
        <v>1844.06</v>
      </c>
      <c r="E199" s="167">
        <f t="shared" si="32"/>
        <v>30685.16</v>
      </c>
      <c r="F199" s="167">
        <f t="shared" si="32"/>
        <v>51413.799999999996</v>
      </c>
      <c r="G199" s="167">
        <f t="shared" si="32"/>
        <v>75159.99999999999</v>
      </c>
      <c r="H199" s="167">
        <f t="shared" si="32"/>
        <v>579.4699999999999</v>
      </c>
      <c r="I199" s="167">
        <f t="shared" si="32"/>
        <v>127153.27</v>
      </c>
      <c r="J199" s="167">
        <f t="shared" si="32"/>
        <v>6835.6</v>
      </c>
      <c r="K199" s="167">
        <f t="shared" si="32"/>
        <v>8837.900000000001</v>
      </c>
      <c r="L199" s="167">
        <f t="shared" si="32"/>
        <v>82.25999999999999</v>
      </c>
      <c r="M199" s="167">
        <f t="shared" si="32"/>
        <v>15755.76</v>
      </c>
      <c r="N199" s="167">
        <f t="shared" si="32"/>
        <v>95.6</v>
      </c>
      <c r="O199" s="167">
        <f t="shared" si="32"/>
        <v>82.4</v>
      </c>
      <c r="P199" s="167">
        <f t="shared" si="32"/>
        <v>0</v>
      </c>
      <c r="Q199" s="167">
        <f t="shared" si="32"/>
        <v>178</v>
      </c>
      <c r="R199" s="182" t="s">
        <v>103</v>
      </c>
      <c r="S199" s="167">
        <f aca="true" t="shared" si="33" ref="S199:AD199">S194+S195+S196+S197+S198</f>
        <v>494.4</v>
      </c>
      <c r="T199" s="167">
        <f t="shared" si="33"/>
        <v>146.9</v>
      </c>
      <c r="U199" s="167">
        <f t="shared" si="33"/>
        <v>0</v>
      </c>
      <c r="V199" s="167">
        <f t="shared" si="33"/>
        <v>641.3</v>
      </c>
      <c r="W199" s="167">
        <f t="shared" si="33"/>
        <v>595.9</v>
      </c>
      <c r="X199" s="167">
        <f t="shared" si="33"/>
        <v>456.59999999999997</v>
      </c>
      <c r="Y199" s="167">
        <f t="shared" si="33"/>
        <v>0</v>
      </c>
      <c r="Z199" s="167">
        <f t="shared" si="33"/>
        <v>1052.5</v>
      </c>
      <c r="AA199" s="167">
        <f t="shared" si="33"/>
        <v>0</v>
      </c>
      <c r="AB199" s="167">
        <f t="shared" si="33"/>
        <v>0</v>
      </c>
      <c r="AC199" s="167">
        <f t="shared" si="33"/>
        <v>0</v>
      </c>
      <c r="AD199" s="167">
        <f t="shared" si="33"/>
        <v>0</v>
      </c>
    </row>
    <row r="200" spans="1:30" s="27" customFormat="1" ht="12.75">
      <c r="A200" s="177" t="s">
        <v>180</v>
      </c>
      <c r="B200" s="11"/>
      <c r="C200" s="11"/>
      <c r="D200" s="11"/>
      <c r="E200" s="146"/>
      <c r="F200" s="153"/>
      <c r="G200" s="11"/>
      <c r="H200" s="11"/>
      <c r="I200" s="11"/>
      <c r="J200" s="153"/>
      <c r="K200" s="11"/>
      <c r="L200" s="11"/>
      <c r="M200" s="146"/>
      <c r="N200" s="11"/>
      <c r="O200" s="11"/>
      <c r="P200" s="11"/>
      <c r="Q200" s="11"/>
      <c r="R200" s="177" t="s">
        <v>180</v>
      </c>
      <c r="S200" s="11"/>
      <c r="T200" s="11"/>
      <c r="U200" s="11"/>
      <c r="V200" s="146"/>
      <c r="W200" s="153"/>
      <c r="X200" s="11"/>
      <c r="Y200" s="11"/>
      <c r="Z200" s="11"/>
      <c r="AA200" s="153"/>
      <c r="AB200" s="11"/>
      <c r="AC200" s="11"/>
      <c r="AD200" s="11"/>
    </row>
    <row r="201" spans="1:30" s="27" customFormat="1" ht="12.75">
      <c r="A201" s="128" t="s">
        <v>181</v>
      </c>
      <c r="B201" s="11">
        <f>$B$10</f>
        <v>2788.3089999999997</v>
      </c>
      <c r="C201" s="11">
        <f>$C$10</f>
        <v>0</v>
      </c>
      <c r="D201" s="11">
        <f>$D$10</f>
        <v>0</v>
      </c>
      <c r="E201" s="146">
        <f>$E$10</f>
        <v>2788.3089999999997</v>
      </c>
      <c r="F201" s="153">
        <f>$F$10</f>
        <v>17696.278000000006</v>
      </c>
      <c r="G201" s="11">
        <f>$G$10</f>
        <v>66.5</v>
      </c>
      <c r="H201" s="11">
        <f>$H$10</f>
        <v>0</v>
      </c>
      <c r="I201" s="11">
        <f>$I$10</f>
        <v>17762.778000000006</v>
      </c>
      <c r="J201" s="153">
        <f>$J$10</f>
        <v>204</v>
      </c>
      <c r="K201" s="11">
        <f>$K$10</f>
        <v>86</v>
      </c>
      <c r="L201" s="11">
        <f>$L$10</f>
        <v>0</v>
      </c>
      <c r="M201" s="146">
        <f>$M$10</f>
        <v>290</v>
      </c>
      <c r="N201" s="11">
        <f>$N$10</f>
        <v>153</v>
      </c>
      <c r="O201" s="11">
        <f>$O$10</f>
        <v>0</v>
      </c>
      <c r="P201" s="11">
        <f>$P$10</f>
        <v>0</v>
      </c>
      <c r="Q201" s="11">
        <f>$Q$10</f>
        <v>153</v>
      </c>
      <c r="R201" s="128" t="s">
        <v>181</v>
      </c>
      <c r="S201" s="11">
        <f>$S$10</f>
        <v>376.609</v>
      </c>
      <c r="T201" s="11">
        <f>$T$10</f>
        <v>0</v>
      </c>
      <c r="U201" s="11">
        <f>$U$10</f>
        <v>0</v>
      </c>
      <c r="V201" s="146">
        <f>$V$10</f>
        <v>376.609</v>
      </c>
      <c r="W201" s="153">
        <f>$W$10</f>
        <v>55.5</v>
      </c>
      <c r="X201" s="11">
        <f>$X$10</f>
        <v>0</v>
      </c>
      <c r="Y201" s="11">
        <f>$Y$10</f>
        <v>0</v>
      </c>
      <c r="Z201" s="11">
        <f>$Z$10</f>
        <v>55.5</v>
      </c>
      <c r="AA201" s="153">
        <f>$AA$10</f>
        <v>0</v>
      </c>
      <c r="AB201" s="11">
        <f>$AB$10</f>
        <v>0</v>
      </c>
      <c r="AC201" s="11">
        <f>$AC$10</f>
        <v>0</v>
      </c>
      <c r="AD201" s="11">
        <f>$AD$10</f>
        <v>0</v>
      </c>
    </row>
    <row r="202" spans="1:30" s="27" customFormat="1" ht="12.75">
      <c r="A202" s="128" t="s">
        <v>182</v>
      </c>
      <c r="B202" s="11">
        <f>$B$13</f>
        <v>143.4</v>
      </c>
      <c r="C202" s="11">
        <f>$C$13</f>
        <v>1373.132</v>
      </c>
      <c r="D202" s="11">
        <f>$D$13</f>
        <v>0</v>
      </c>
      <c r="E202" s="146">
        <f>$E$13</f>
        <v>1516.532</v>
      </c>
      <c r="F202" s="153">
        <f>$F$13</f>
        <v>6.9</v>
      </c>
      <c r="G202" s="11">
        <f>$G$13</f>
        <v>1308.471</v>
      </c>
      <c r="H202" s="11">
        <f>$H$13</f>
        <v>0</v>
      </c>
      <c r="I202" s="11">
        <f>$I$13</f>
        <v>1315.371</v>
      </c>
      <c r="J202" s="153">
        <f>$J$13</f>
        <v>0</v>
      </c>
      <c r="K202" s="11">
        <f>$K$13</f>
        <v>116.16300000000001</v>
      </c>
      <c r="L202" s="11">
        <f>$L$13</f>
        <v>0</v>
      </c>
      <c r="M202" s="146">
        <f>$M$13</f>
        <v>116.16300000000001</v>
      </c>
      <c r="N202" s="11">
        <f>$N$13</f>
        <v>21.8</v>
      </c>
      <c r="O202" s="11">
        <f>$O$13</f>
        <v>0</v>
      </c>
      <c r="P202" s="11">
        <f>$P$13</f>
        <v>0</v>
      </c>
      <c r="Q202" s="11">
        <f>$Q$13</f>
        <v>21.8</v>
      </c>
      <c r="R202" s="128" t="s">
        <v>182</v>
      </c>
      <c r="S202" s="11">
        <f>$S$13</f>
        <v>0</v>
      </c>
      <c r="T202" s="11">
        <f>$T$13</f>
        <v>425.04</v>
      </c>
      <c r="U202" s="11">
        <f>$U$13</f>
        <v>0</v>
      </c>
      <c r="V202" s="146">
        <f>$V$13</f>
        <v>425.04</v>
      </c>
      <c r="W202" s="153">
        <f>$W$13</f>
        <v>0</v>
      </c>
      <c r="X202" s="11">
        <f>$X$13</f>
        <v>182.42</v>
      </c>
      <c r="Y202" s="11">
        <f>$Y$13</f>
        <v>0</v>
      </c>
      <c r="Z202" s="11">
        <f>$Z$13</f>
        <v>182.42</v>
      </c>
      <c r="AA202" s="153">
        <f>$AA$13</f>
        <v>0</v>
      </c>
      <c r="AB202" s="11">
        <f>$AB$13</f>
        <v>0</v>
      </c>
      <c r="AC202" s="11">
        <f>$AC$13</f>
        <v>0</v>
      </c>
      <c r="AD202" s="11">
        <f>$AD$13</f>
        <v>0</v>
      </c>
    </row>
    <row r="203" spans="1:30" s="27" customFormat="1" ht="12.75">
      <c r="A203" s="171" t="s">
        <v>183</v>
      </c>
      <c r="B203" s="11">
        <f>$B$32</f>
        <v>24748.471</v>
      </c>
      <c r="C203" s="11">
        <f>$C$32</f>
        <v>8003.87</v>
      </c>
      <c r="D203" s="11">
        <f>$D$32</f>
        <v>846.8</v>
      </c>
      <c r="E203" s="146">
        <f>$E$32</f>
        <v>33599.141</v>
      </c>
      <c r="F203" s="153">
        <f>$F$32</f>
        <v>122829.74600000001</v>
      </c>
      <c r="G203" s="11">
        <f>$G$32</f>
        <v>27684.6</v>
      </c>
      <c r="H203" s="11">
        <f>$H$32</f>
        <v>852.8</v>
      </c>
      <c r="I203" s="11">
        <f>$I$32</f>
        <v>151367.14599999983</v>
      </c>
      <c r="J203" s="153">
        <f>$J$32</f>
        <v>4037.1279999999992</v>
      </c>
      <c r="K203" s="11">
        <f>$K$32</f>
        <v>5997.8</v>
      </c>
      <c r="L203" s="11">
        <f>$L$32</f>
        <v>399.5</v>
      </c>
      <c r="M203" s="146">
        <f>$M$32</f>
        <v>10434.428</v>
      </c>
      <c r="N203" s="11">
        <f>$N$32</f>
        <v>16.9</v>
      </c>
      <c r="O203" s="11">
        <f>$O$32</f>
        <v>0</v>
      </c>
      <c r="P203" s="11">
        <f>$P$32</f>
        <v>0</v>
      </c>
      <c r="Q203" s="11">
        <f>$Q$32</f>
        <v>16.9</v>
      </c>
      <c r="R203" s="171" t="s">
        <v>183</v>
      </c>
      <c r="S203" s="11">
        <f>$S$32</f>
        <v>4523.859000000001</v>
      </c>
      <c r="T203" s="11">
        <f>$T$32</f>
        <v>1576.76</v>
      </c>
      <c r="U203" s="11">
        <f>$U$32</f>
        <v>0</v>
      </c>
      <c r="V203" s="146">
        <f>$V$32</f>
        <v>6100.619000000001</v>
      </c>
      <c r="W203" s="153">
        <f>$W$32</f>
        <v>237.579</v>
      </c>
      <c r="X203" s="11">
        <f>$X$32</f>
        <v>32.5</v>
      </c>
      <c r="Y203" s="11">
        <f>$Y$32</f>
        <v>0</v>
      </c>
      <c r="Z203" s="11">
        <f>$Z$32</f>
        <v>270.079</v>
      </c>
      <c r="AA203" s="153">
        <f>$AA$32</f>
        <v>0</v>
      </c>
      <c r="AB203" s="11">
        <f>$AB$32</f>
        <v>0</v>
      </c>
      <c r="AC203" s="11">
        <f>$AC$32</f>
        <v>0</v>
      </c>
      <c r="AD203" s="11">
        <f>$AD$32</f>
        <v>0</v>
      </c>
    </row>
    <row r="204" spans="1:30" s="27" customFormat="1" ht="12.75">
      <c r="A204" s="171" t="s">
        <v>184</v>
      </c>
      <c r="B204" s="11">
        <f>$B$33</f>
        <v>17911.077</v>
      </c>
      <c r="C204" s="11">
        <f>$C$33</f>
        <v>14225.67</v>
      </c>
      <c r="D204" s="11">
        <f>$D$33</f>
        <v>1152.2</v>
      </c>
      <c r="E204" s="146">
        <f>$E$33</f>
        <v>33288.947000000015</v>
      </c>
      <c r="F204" s="153">
        <f>$F$33</f>
        <v>113179.678</v>
      </c>
      <c r="G204" s="11">
        <f>$G$33</f>
        <v>53489.55699999998</v>
      </c>
      <c r="H204" s="11">
        <f>$H$33</f>
        <v>14205.017</v>
      </c>
      <c r="I204" s="11">
        <f>$I$33</f>
        <v>180874.25200000015</v>
      </c>
      <c r="J204" s="153">
        <f>$J$33</f>
        <v>11609.351</v>
      </c>
      <c r="K204" s="11">
        <f>$K$33</f>
        <v>5938.676999999998</v>
      </c>
      <c r="L204" s="11">
        <f>$L$33</f>
        <v>983.678</v>
      </c>
      <c r="M204" s="146">
        <f>$M$33</f>
        <v>18531.706000000002</v>
      </c>
      <c r="N204" s="11">
        <f>$N$33</f>
        <v>391.4</v>
      </c>
      <c r="O204" s="11">
        <f>$O$33</f>
        <v>446.1</v>
      </c>
      <c r="P204" s="11">
        <f>$P$33</f>
        <v>0</v>
      </c>
      <c r="Q204" s="11">
        <f>$Q$33</f>
        <v>837.5</v>
      </c>
      <c r="R204" s="171" t="s">
        <v>184</v>
      </c>
      <c r="S204" s="11">
        <f>$S$33</f>
        <v>873.468</v>
      </c>
      <c r="T204" s="11">
        <f>$T$33</f>
        <v>1455</v>
      </c>
      <c r="U204" s="11">
        <f>$U$33</f>
        <v>0</v>
      </c>
      <c r="V204" s="146">
        <f>$V$33</f>
        <v>2328.4680000000003</v>
      </c>
      <c r="W204" s="153">
        <f>$W$33</f>
        <v>1458.408</v>
      </c>
      <c r="X204" s="11">
        <f>$X$33</f>
        <v>604.251</v>
      </c>
      <c r="Y204" s="11">
        <f>$Y$33</f>
        <v>17.1</v>
      </c>
      <c r="Z204" s="11">
        <f>$Z$33</f>
        <v>2079.759</v>
      </c>
      <c r="AA204" s="153">
        <f>$AA$33</f>
        <v>25.2</v>
      </c>
      <c r="AB204" s="11">
        <f>$AB$33</f>
        <v>0</v>
      </c>
      <c r="AC204" s="11">
        <f>$AC$33</f>
        <v>0</v>
      </c>
      <c r="AD204" s="11">
        <f>$AD$33</f>
        <v>25.2</v>
      </c>
    </row>
    <row r="205" spans="1:30" s="27" customFormat="1" ht="12.75">
      <c r="A205" s="171" t="s">
        <v>185</v>
      </c>
      <c r="B205" s="11">
        <f>$B$47</f>
        <v>1529.8</v>
      </c>
      <c r="C205" s="11">
        <f>$C$47</f>
        <v>640.6</v>
      </c>
      <c r="D205" s="11">
        <f>$D$47</f>
        <v>0</v>
      </c>
      <c r="E205" s="146">
        <f>$E$47</f>
        <v>2170.4</v>
      </c>
      <c r="F205" s="153">
        <f>$F$47</f>
        <v>4701.5</v>
      </c>
      <c r="G205" s="11">
        <f>$G$47</f>
        <v>882.5</v>
      </c>
      <c r="H205" s="11">
        <f>$H$47</f>
        <v>0</v>
      </c>
      <c r="I205" s="11">
        <f>$I$47</f>
        <v>5584</v>
      </c>
      <c r="J205" s="153">
        <f>$J$47</f>
        <v>117.1</v>
      </c>
      <c r="K205" s="11">
        <f>$K$47</f>
        <v>32.6</v>
      </c>
      <c r="L205" s="11">
        <f>$L$47</f>
        <v>0</v>
      </c>
      <c r="M205" s="146">
        <f>$M$47</f>
        <v>149.7</v>
      </c>
      <c r="N205" s="11">
        <f>$N$47</f>
        <v>52.8</v>
      </c>
      <c r="O205" s="11">
        <f>$O$47</f>
        <v>0</v>
      </c>
      <c r="P205" s="11">
        <f>$P$47</f>
        <v>0</v>
      </c>
      <c r="Q205" s="11">
        <f>$Q$47</f>
        <v>52.8</v>
      </c>
      <c r="R205" s="171" t="s">
        <v>185</v>
      </c>
      <c r="S205" s="11">
        <f>$S$47</f>
        <v>23</v>
      </c>
      <c r="T205" s="11">
        <f>$T$47</f>
        <v>0</v>
      </c>
      <c r="U205" s="11">
        <f>$U$47</f>
        <v>0</v>
      </c>
      <c r="V205" s="146">
        <f>$V$47</f>
        <v>23</v>
      </c>
      <c r="W205" s="153">
        <f>$W$47</f>
        <v>11.4</v>
      </c>
      <c r="X205" s="11">
        <f>$X$47</f>
        <v>0</v>
      </c>
      <c r="Y205" s="11">
        <f>$Y$47</f>
        <v>0</v>
      </c>
      <c r="Z205" s="11">
        <f>$Z$47</f>
        <v>11.4</v>
      </c>
      <c r="AA205" s="153">
        <f>$AA$47</f>
        <v>0</v>
      </c>
      <c r="AB205" s="11">
        <f>$AB$47</f>
        <v>0</v>
      </c>
      <c r="AC205" s="11">
        <f>$AC$47</f>
        <v>0</v>
      </c>
      <c r="AD205" s="11">
        <f>$AD$47</f>
        <v>0</v>
      </c>
    </row>
    <row r="206" spans="1:30" s="27" customFormat="1" ht="12.75">
      <c r="A206" s="171" t="s">
        <v>186</v>
      </c>
      <c r="B206" s="11">
        <f>$B$66</f>
        <v>1102.8</v>
      </c>
      <c r="C206" s="11">
        <f>$C$66</f>
        <v>918.36</v>
      </c>
      <c r="D206" s="11">
        <f>$D$66</f>
        <v>36.2</v>
      </c>
      <c r="E206" s="146">
        <f>$E$66</f>
        <v>2057.36</v>
      </c>
      <c r="F206" s="153">
        <f>$F$66</f>
        <v>2284.6</v>
      </c>
      <c r="G206" s="11">
        <f>$G$66</f>
        <v>2130.85</v>
      </c>
      <c r="H206" s="11">
        <f>$H$66</f>
        <v>27.5</v>
      </c>
      <c r="I206" s="11">
        <f>$I$66</f>
        <v>4442.95</v>
      </c>
      <c r="J206" s="153">
        <f>$J$66</f>
        <v>1576.8</v>
      </c>
      <c r="K206" s="11">
        <f>$K$66</f>
        <v>222.62</v>
      </c>
      <c r="L206" s="11">
        <f>$L$66</f>
        <v>0</v>
      </c>
      <c r="M206" s="146">
        <f>$M$66</f>
        <v>1799.42</v>
      </c>
      <c r="N206" s="11">
        <f>$N$66</f>
        <v>0</v>
      </c>
      <c r="O206" s="11">
        <f>$O$66</f>
        <v>14.98</v>
      </c>
      <c r="P206" s="11">
        <f>$P$66</f>
        <v>0</v>
      </c>
      <c r="Q206" s="11">
        <f>$Q$66</f>
        <v>14.98</v>
      </c>
      <c r="R206" s="171" t="s">
        <v>186</v>
      </c>
      <c r="S206" s="11">
        <f>$S$66</f>
        <v>0</v>
      </c>
      <c r="T206" s="11">
        <f>$T$66</f>
        <v>0</v>
      </c>
      <c r="U206" s="11">
        <f>$U$66</f>
        <v>0</v>
      </c>
      <c r="V206" s="146">
        <f>$V$66</f>
        <v>0</v>
      </c>
      <c r="W206" s="153">
        <f>$W$66</f>
        <v>0</v>
      </c>
      <c r="X206" s="11">
        <f>$X$66</f>
        <v>13.4</v>
      </c>
      <c r="Y206" s="11">
        <f>$Y$66</f>
        <v>0</v>
      </c>
      <c r="Z206" s="11">
        <f>$Z$66</f>
        <v>13.4</v>
      </c>
      <c r="AA206" s="153">
        <f>$AA$66</f>
        <v>0</v>
      </c>
      <c r="AB206" s="11">
        <f>$AB$66</f>
        <v>0</v>
      </c>
      <c r="AC206" s="11">
        <f>$AC$66</f>
        <v>0</v>
      </c>
      <c r="AD206" s="11">
        <f>$AD$66</f>
        <v>0</v>
      </c>
    </row>
    <row r="207" spans="1:30" s="27" customFormat="1" ht="12.75">
      <c r="A207" s="171" t="s">
        <v>187</v>
      </c>
      <c r="B207" s="11">
        <f>$B$82</f>
        <v>3587.634</v>
      </c>
      <c r="C207" s="11">
        <f>$C$82</f>
        <v>4209.1</v>
      </c>
      <c r="D207" s="11">
        <f>$D$82</f>
        <v>0</v>
      </c>
      <c r="E207" s="146">
        <f>$E$82</f>
        <v>7796.734000000001</v>
      </c>
      <c r="F207" s="153">
        <f>$F$82</f>
        <v>20871.066999999992</v>
      </c>
      <c r="G207" s="11">
        <f>$G$82</f>
        <v>25586.9</v>
      </c>
      <c r="H207" s="11">
        <f>$H$82</f>
        <v>0</v>
      </c>
      <c r="I207" s="11">
        <f>$I$82</f>
        <v>46457.967000000004</v>
      </c>
      <c r="J207" s="153">
        <f>$J$82</f>
        <v>1505.3279999999997</v>
      </c>
      <c r="K207" s="11">
        <f>$K$82</f>
        <v>767.46</v>
      </c>
      <c r="L207" s="11">
        <f>$L$82</f>
        <v>0</v>
      </c>
      <c r="M207" s="146">
        <f>$M$82</f>
        <v>2272.788</v>
      </c>
      <c r="N207" s="11">
        <f>$N$82</f>
        <v>1270.4</v>
      </c>
      <c r="O207" s="11">
        <f>$O$82</f>
        <v>344.9</v>
      </c>
      <c r="P207" s="11">
        <f>$P$82</f>
        <v>0</v>
      </c>
      <c r="Q207" s="11">
        <f>$Q$82</f>
        <v>1615.3</v>
      </c>
      <c r="R207" s="171" t="s">
        <v>187</v>
      </c>
      <c r="S207" s="11">
        <f>$S$82</f>
        <v>128.483</v>
      </c>
      <c r="T207" s="11">
        <f>$T$82</f>
        <v>452.9</v>
      </c>
      <c r="U207" s="11">
        <f>$U$82</f>
        <v>0</v>
      </c>
      <c r="V207" s="146">
        <f>$V$82</f>
        <v>581.3829999999999</v>
      </c>
      <c r="W207" s="153">
        <f>$W$82</f>
        <v>521.6220000000001</v>
      </c>
      <c r="X207" s="11">
        <f>$X$82</f>
        <v>152.6</v>
      </c>
      <c r="Y207" s="11">
        <f>$Y$82</f>
        <v>0</v>
      </c>
      <c r="Z207" s="11">
        <f>$Z$82</f>
        <v>674.2220000000001</v>
      </c>
      <c r="AA207" s="153">
        <f>$AA$82</f>
        <v>0</v>
      </c>
      <c r="AB207" s="11">
        <f>$AB$82</f>
        <v>0</v>
      </c>
      <c r="AC207" s="11">
        <f>$AC$82</f>
        <v>0</v>
      </c>
      <c r="AD207" s="11">
        <f>$AD$82</f>
        <v>0</v>
      </c>
    </row>
    <row r="208" spans="1:30" s="27" customFormat="1" ht="12.75">
      <c r="A208" s="171" t="s">
        <v>188</v>
      </c>
      <c r="B208" s="11">
        <f>$B$83</f>
        <v>9462.6</v>
      </c>
      <c r="C208" s="11">
        <f>$C$83</f>
        <v>2975.3</v>
      </c>
      <c r="D208" s="11">
        <f>$D$83</f>
        <v>0</v>
      </c>
      <c r="E208" s="146">
        <f>$E$83</f>
        <v>12437.9</v>
      </c>
      <c r="F208" s="153">
        <f>$F$83</f>
        <v>61752.28100000001</v>
      </c>
      <c r="G208" s="11">
        <f>$G$83</f>
        <v>13174.6</v>
      </c>
      <c r="H208" s="11">
        <f>$H$83</f>
        <v>0</v>
      </c>
      <c r="I208" s="11">
        <f>$I$83</f>
        <v>74926.88100000002</v>
      </c>
      <c r="J208" s="153">
        <f>$J$83</f>
        <v>2339.58</v>
      </c>
      <c r="K208" s="11">
        <f>$K$83</f>
        <v>927.5</v>
      </c>
      <c r="L208" s="11">
        <f>$L$83</f>
        <v>0</v>
      </c>
      <c r="M208" s="146">
        <f>$M$83</f>
        <v>3267.08</v>
      </c>
      <c r="N208" s="11">
        <f>$N$83</f>
        <v>88</v>
      </c>
      <c r="O208" s="11">
        <f>$O$83</f>
        <v>38</v>
      </c>
      <c r="P208" s="11">
        <f>$P$83</f>
        <v>0</v>
      </c>
      <c r="Q208" s="11">
        <f>$Q$83</f>
        <v>126</v>
      </c>
      <c r="R208" s="171" t="s">
        <v>188</v>
      </c>
      <c r="S208" s="11">
        <f>$S$83</f>
        <v>802.4119999999999</v>
      </c>
      <c r="T208" s="11">
        <f>$T$83</f>
        <v>509.4</v>
      </c>
      <c r="U208" s="11">
        <f>$U$83</f>
        <v>0</v>
      </c>
      <c r="V208" s="146">
        <f>$V$83</f>
        <v>1311.8120000000001</v>
      </c>
      <c r="W208" s="153">
        <f>$W$83</f>
        <v>89.4</v>
      </c>
      <c r="X208" s="11">
        <f>$X$83</f>
        <v>0</v>
      </c>
      <c r="Y208" s="11">
        <f>$Y$83</f>
        <v>83.1</v>
      </c>
      <c r="Z208" s="11">
        <f>$Z$83</f>
        <v>172.5</v>
      </c>
      <c r="AA208" s="153">
        <f>$AA$83</f>
        <v>0</v>
      </c>
      <c r="AB208" s="11">
        <f>$AB$83</f>
        <v>25.9</v>
      </c>
      <c r="AC208" s="11">
        <f>$AC$83</f>
        <v>0</v>
      </c>
      <c r="AD208" s="11">
        <f>$AD$83</f>
        <v>25.9</v>
      </c>
    </row>
    <row r="209" spans="1:30" s="76" customFormat="1" ht="12.75">
      <c r="A209" s="183" t="s">
        <v>103</v>
      </c>
      <c r="B209" s="167">
        <f aca="true" t="shared" si="34" ref="B209:Q209">B201+B202+B203+B204+B205+B206+B207+B208</f>
        <v>61274.091</v>
      </c>
      <c r="C209" s="167">
        <f t="shared" si="34"/>
        <v>32346.031999999996</v>
      </c>
      <c r="D209" s="167">
        <f t="shared" si="34"/>
        <v>2035.2</v>
      </c>
      <c r="E209" s="167">
        <f t="shared" si="34"/>
        <v>95655.323</v>
      </c>
      <c r="F209" s="167">
        <f t="shared" si="34"/>
        <v>343322.05000000005</v>
      </c>
      <c r="G209" s="167">
        <f t="shared" si="34"/>
        <v>124323.978</v>
      </c>
      <c r="H209" s="167">
        <f t="shared" si="34"/>
        <v>15085.317</v>
      </c>
      <c r="I209" s="167">
        <f t="shared" si="34"/>
        <v>482731.3450000001</v>
      </c>
      <c r="J209" s="167">
        <f t="shared" si="34"/>
        <v>21389.287000000004</v>
      </c>
      <c r="K209" s="167">
        <f t="shared" si="34"/>
        <v>14088.82</v>
      </c>
      <c r="L209" s="167">
        <f t="shared" si="34"/>
        <v>1383.1779999999999</v>
      </c>
      <c r="M209" s="167">
        <f t="shared" si="34"/>
        <v>36861.285</v>
      </c>
      <c r="N209" s="167">
        <f t="shared" si="34"/>
        <v>1994.3000000000002</v>
      </c>
      <c r="O209" s="167">
        <f t="shared" si="34"/>
        <v>843.98</v>
      </c>
      <c r="P209" s="167">
        <f t="shared" si="34"/>
        <v>0</v>
      </c>
      <c r="Q209" s="167">
        <f t="shared" si="34"/>
        <v>2838.2799999999997</v>
      </c>
      <c r="R209" s="183" t="s">
        <v>103</v>
      </c>
      <c r="S209" s="167">
        <f aca="true" t="shared" si="35" ref="S209:AD209">S201+S202+S203+S204+S205+S206+S207+S208</f>
        <v>6727.831000000002</v>
      </c>
      <c r="T209" s="167">
        <f t="shared" si="35"/>
        <v>4419.1</v>
      </c>
      <c r="U209" s="167">
        <f t="shared" si="35"/>
        <v>0</v>
      </c>
      <c r="V209" s="167">
        <f t="shared" si="35"/>
        <v>11146.931</v>
      </c>
      <c r="W209" s="167">
        <f t="shared" si="35"/>
        <v>2373.909</v>
      </c>
      <c r="X209" s="167">
        <f t="shared" si="35"/>
        <v>985.1709999999999</v>
      </c>
      <c r="Y209" s="167">
        <f t="shared" si="35"/>
        <v>100.19999999999999</v>
      </c>
      <c r="Z209" s="167">
        <f t="shared" si="35"/>
        <v>3459.28</v>
      </c>
      <c r="AA209" s="167">
        <f t="shared" si="35"/>
        <v>25.2</v>
      </c>
      <c r="AB209" s="167">
        <f t="shared" si="35"/>
        <v>25.9</v>
      </c>
      <c r="AC209" s="167">
        <f t="shared" si="35"/>
        <v>0</v>
      </c>
      <c r="AD209" s="167">
        <f t="shared" si="35"/>
        <v>51.099999999999994</v>
      </c>
    </row>
    <row r="210" spans="1:30" s="27" customFormat="1" ht="12.75">
      <c r="A210" s="174" t="s">
        <v>189</v>
      </c>
      <c r="B210" s="11"/>
      <c r="C210" s="11"/>
      <c r="D210" s="11"/>
      <c r="E210" s="146"/>
      <c r="F210" s="153"/>
      <c r="G210" s="11"/>
      <c r="H210" s="11"/>
      <c r="I210" s="11"/>
      <c r="J210" s="153"/>
      <c r="K210" s="11"/>
      <c r="L210" s="11"/>
      <c r="M210" s="146"/>
      <c r="N210" s="11"/>
      <c r="O210" s="11"/>
      <c r="P210" s="11"/>
      <c r="Q210" s="11"/>
      <c r="R210" s="174" t="s">
        <v>189</v>
      </c>
      <c r="S210" s="11"/>
      <c r="T210" s="11"/>
      <c r="U210" s="11"/>
      <c r="V210" s="146"/>
      <c r="W210" s="153"/>
      <c r="X210" s="11"/>
      <c r="Y210" s="11"/>
      <c r="Z210" s="11"/>
      <c r="AA210" s="153"/>
      <c r="AB210" s="11"/>
      <c r="AC210" s="11"/>
      <c r="AD210" s="11"/>
    </row>
    <row r="211" spans="1:30" s="27" customFormat="1" ht="12.75">
      <c r="A211" s="171" t="s">
        <v>190</v>
      </c>
      <c r="B211" s="11">
        <f>$B$20</f>
        <v>52.4</v>
      </c>
      <c r="C211" s="11">
        <f>$C$20</f>
        <v>442.9</v>
      </c>
      <c r="D211" s="11">
        <f>$D$20</f>
        <v>0</v>
      </c>
      <c r="E211" s="146">
        <f>$E$20</f>
        <v>495.3</v>
      </c>
      <c r="F211" s="153">
        <f>$F$20</f>
        <v>0</v>
      </c>
      <c r="G211" s="11">
        <f>$G$20</f>
        <v>520.5</v>
      </c>
      <c r="H211" s="11">
        <f>$H$20</f>
        <v>4.1</v>
      </c>
      <c r="I211" s="11">
        <f>$I$20</f>
        <v>524.6</v>
      </c>
      <c r="J211" s="153">
        <f>$J$20</f>
        <v>0</v>
      </c>
      <c r="K211" s="11">
        <f>$K$20</f>
        <v>0</v>
      </c>
      <c r="L211" s="11">
        <f>$L$20</f>
        <v>0</v>
      </c>
      <c r="M211" s="146">
        <f>$M$20</f>
        <v>0</v>
      </c>
      <c r="N211" s="11">
        <f>$N$20</f>
        <v>0</v>
      </c>
      <c r="O211" s="11">
        <f>$O$20</f>
        <v>0</v>
      </c>
      <c r="P211" s="11">
        <f>$P$20</f>
        <v>0</v>
      </c>
      <c r="Q211" s="11">
        <f>$Q$20</f>
        <v>0</v>
      </c>
      <c r="R211" s="171" t="s">
        <v>190</v>
      </c>
      <c r="S211" s="11">
        <f>$S$20</f>
        <v>0</v>
      </c>
      <c r="T211" s="11">
        <f>$T$20</f>
        <v>0</v>
      </c>
      <c r="U211" s="11">
        <f>$U$20</f>
        <v>0</v>
      </c>
      <c r="V211" s="146">
        <f>$V$20</f>
        <v>0</v>
      </c>
      <c r="W211" s="153">
        <f>$W$20</f>
        <v>0</v>
      </c>
      <c r="X211" s="11">
        <f>$X$20</f>
        <v>0</v>
      </c>
      <c r="Y211" s="11">
        <f>$Y$20</f>
        <v>0</v>
      </c>
      <c r="Z211" s="11">
        <f>$Z$20</f>
        <v>0</v>
      </c>
      <c r="AA211" s="153">
        <f>$AA$20</f>
        <v>0</v>
      </c>
      <c r="AB211" s="11">
        <f>$AB$20</f>
        <v>0</v>
      </c>
      <c r="AC211" s="11">
        <f>$AC$20</f>
        <v>0</v>
      </c>
      <c r="AD211" s="11">
        <f>$AD$20</f>
        <v>0</v>
      </c>
    </row>
    <row r="212" spans="1:30" s="27" customFormat="1" ht="12.75">
      <c r="A212" s="171" t="s">
        <v>191</v>
      </c>
      <c r="B212" s="11">
        <f>$B$24</f>
        <v>3169.48</v>
      </c>
      <c r="C212" s="11">
        <f>$C$24</f>
        <v>979.85</v>
      </c>
      <c r="D212" s="11">
        <f>$D$24</f>
        <v>1084.59</v>
      </c>
      <c r="E212" s="146">
        <f>$E$24</f>
        <v>5233.92</v>
      </c>
      <c r="F212" s="153">
        <f>$F$24</f>
        <v>837.9</v>
      </c>
      <c r="G212" s="11">
        <f>$G$24</f>
        <v>843.8</v>
      </c>
      <c r="H212" s="11">
        <f>$H$24</f>
        <v>922.07</v>
      </c>
      <c r="I212" s="11">
        <f>$I$24</f>
        <v>2603.77</v>
      </c>
      <c r="J212" s="153">
        <f>$J$24</f>
        <v>0</v>
      </c>
      <c r="K212" s="11">
        <f>$K$24</f>
        <v>0</v>
      </c>
      <c r="L212" s="11">
        <f>$L$24</f>
        <v>0</v>
      </c>
      <c r="M212" s="146">
        <f>$M$24</f>
        <v>0</v>
      </c>
      <c r="N212" s="11">
        <f>$N$24</f>
        <v>0</v>
      </c>
      <c r="O212" s="11">
        <f>$O$24</f>
        <v>0</v>
      </c>
      <c r="P212" s="11">
        <f>$P$24</f>
        <v>0</v>
      </c>
      <c r="Q212" s="11">
        <f>$Q$24</f>
        <v>0</v>
      </c>
      <c r="R212" s="171" t="s">
        <v>191</v>
      </c>
      <c r="S212" s="11">
        <f>$S$24</f>
        <v>17.91</v>
      </c>
      <c r="T212" s="11">
        <f>$T$24</f>
        <v>4.021</v>
      </c>
      <c r="U212" s="11">
        <f>$U$24</f>
        <v>0</v>
      </c>
      <c r="V212" s="146">
        <f>$V$24</f>
        <v>21.931000000000004</v>
      </c>
      <c r="W212" s="153">
        <f>$W$24</f>
        <v>0</v>
      </c>
      <c r="X212" s="11">
        <f>$X$24</f>
        <v>0</v>
      </c>
      <c r="Y212" s="11">
        <f>$Y$24</f>
        <v>0</v>
      </c>
      <c r="Z212" s="11">
        <f>$Z$24</f>
        <v>0</v>
      </c>
      <c r="AA212" s="153">
        <f>$AA$24</f>
        <v>0</v>
      </c>
      <c r="AB212" s="11">
        <f>$AB$24</f>
        <v>0</v>
      </c>
      <c r="AC212" s="11">
        <f>$AC$24</f>
        <v>0</v>
      </c>
      <c r="AD212" s="11">
        <f>$AD$24</f>
        <v>0</v>
      </c>
    </row>
    <row r="213" spans="1:30" s="27" customFormat="1" ht="12.75">
      <c r="A213" s="171" t="s">
        <v>192</v>
      </c>
      <c r="B213" s="11">
        <f>$B$88</f>
        <v>495.9</v>
      </c>
      <c r="C213" s="11">
        <f>$C$88</f>
        <v>68.7</v>
      </c>
      <c r="D213" s="11">
        <f>$D$88</f>
        <v>0</v>
      </c>
      <c r="E213" s="146">
        <f>$E$88</f>
        <v>564.6</v>
      </c>
      <c r="F213" s="153">
        <f>$F$88</f>
        <v>413.9</v>
      </c>
      <c r="G213" s="11">
        <f>$G$88</f>
        <v>50</v>
      </c>
      <c r="H213" s="11">
        <f>$H$88</f>
        <v>0</v>
      </c>
      <c r="I213" s="11">
        <f>$I$88</f>
        <v>463.9</v>
      </c>
      <c r="J213" s="153">
        <f>$J$88</f>
        <v>0</v>
      </c>
      <c r="K213" s="11">
        <f>$K$88</f>
        <v>0</v>
      </c>
      <c r="L213" s="11">
        <f>$L$88</f>
        <v>0</v>
      </c>
      <c r="M213" s="146">
        <f>$M$88</f>
        <v>0</v>
      </c>
      <c r="N213" s="11">
        <f>$N$88</f>
        <v>0</v>
      </c>
      <c r="O213" s="11">
        <f>$O$88</f>
        <v>0</v>
      </c>
      <c r="P213" s="11">
        <f>$P$88</f>
        <v>0</v>
      </c>
      <c r="Q213" s="11">
        <f>$Q$88</f>
        <v>0</v>
      </c>
      <c r="R213" s="171" t="s">
        <v>192</v>
      </c>
      <c r="S213" s="11">
        <f>$S$88</f>
        <v>0</v>
      </c>
      <c r="T213" s="11">
        <f>$T$88</f>
        <v>0</v>
      </c>
      <c r="U213" s="11">
        <f>$U$88</f>
        <v>10</v>
      </c>
      <c r="V213" s="146">
        <f>$V$88</f>
        <v>10</v>
      </c>
      <c r="W213" s="153">
        <f>$W$88</f>
        <v>0</v>
      </c>
      <c r="X213" s="11">
        <f>$X$88</f>
        <v>0</v>
      </c>
      <c r="Y213" s="11">
        <f>$Y$88</f>
        <v>0</v>
      </c>
      <c r="Z213" s="11">
        <f>$Z$88</f>
        <v>0</v>
      </c>
      <c r="AA213" s="153">
        <f>$AA$88</f>
        <v>0</v>
      </c>
      <c r="AB213" s="11">
        <f>$AB$88</f>
        <v>0</v>
      </c>
      <c r="AC213" s="11">
        <f>$AC$88</f>
        <v>0</v>
      </c>
      <c r="AD213" s="11">
        <f>$AD$88</f>
        <v>0</v>
      </c>
    </row>
    <row r="214" spans="1:30" s="76" customFormat="1" ht="12.75">
      <c r="A214" s="183" t="s">
        <v>103</v>
      </c>
      <c r="B214" s="167">
        <f aca="true" t="shared" si="36" ref="B214:Q214">B211+B212+B213</f>
        <v>3717.78</v>
      </c>
      <c r="C214" s="167">
        <f t="shared" si="36"/>
        <v>1491.45</v>
      </c>
      <c r="D214" s="167">
        <f t="shared" si="36"/>
        <v>1084.59</v>
      </c>
      <c r="E214" s="167">
        <f t="shared" si="36"/>
        <v>6293.820000000001</v>
      </c>
      <c r="F214" s="167">
        <f t="shared" si="36"/>
        <v>1251.8</v>
      </c>
      <c r="G214" s="167">
        <f t="shared" si="36"/>
        <v>1414.3</v>
      </c>
      <c r="H214" s="167">
        <f t="shared" si="36"/>
        <v>926.1700000000001</v>
      </c>
      <c r="I214" s="167">
        <f t="shared" si="36"/>
        <v>3592.27</v>
      </c>
      <c r="J214" s="167">
        <f t="shared" si="36"/>
        <v>0</v>
      </c>
      <c r="K214" s="167">
        <f t="shared" si="36"/>
        <v>0</v>
      </c>
      <c r="L214" s="167">
        <f t="shared" si="36"/>
        <v>0</v>
      </c>
      <c r="M214" s="167">
        <f t="shared" si="36"/>
        <v>0</v>
      </c>
      <c r="N214" s="167">
        <f t="shared" si="36"/>
        <v>0</v>
      </c>
      <c r="O214" s="167">
        <f t="shared" si="36"/>
        <v>0</v>
      </c>
      <c r="P214" s="167">
        <f t="shared" si="36"/>
        <v>0</v>
      </c>
      <c r="Q214" s="167">
        <f t="shared" si="36"/>
        <v>0</v>
      </c>
      <c r="R214" s="183" t="s">
        <v>103</v>
      </c>
      <c r="S214" s="167">
        <f aca="true" t="shared" si="37" ref="S214:AD214">S211+S212+S213</f>
        <v>17.91</v>
      </c>
      <c r="T214" s="167">
        <f t="shared" si="37"/>
        <v>4.021</v>
      </c>
      <c r="U214" s="167">
        <f t="shared" si="37"/>
        <v>10</v>
      </c>
      <c r="V214" s="167">
        <f t="shared" si="37"/>
        <v>31.931000000000004</v>
      </c>
      <c r="W214" s="167">
        <f t="shared" si="37"/>
        <v>0</v>
      </c>
      <c r="X214" s="167">
        <f t="shared" si="37"/>
        <v>0</v>
      </c>
      <c r="Y214" s="167">
        <f t="shared" si="37"/>
        <v>0</v>
      </c>
      <c r="Z214" s="167">
        <f t="shared" si="37"/>
        <v>0</v>
      </c>
      <c r="AA214" s="167">
        <f t="shared" si="37"/>
        <v>0</v>
      </c>
      <c r="AB214" s="167">
        <f t="shared" si="37"/>
        <v>0</v>
      </c>
      <c r="AC214" s="167">
        <f t="shared" si="37"/>
        <v>0</v>
      </c>
      <c r="AD214" s="167">
        <f t="shared" si="37"/>
        <v>0</v>
      </c>
    </row>
    <row r="215" spans="1:30" s="27" customFormat="1" ht="12.75">
      <c r="A215" s="174" t="s">
        <v>193</v>
      </c>
      <c r="B215" s="11"/>
      <c r="C215" s="11"/>
      <c r="D215" s="11"/>
      <c r="E215" s="146"/>
      <c r="F215" s="153"/>
      <c r="G215" s="11"/>
      <c r="H215" s="11"/>
      <c r="I215" s="11"/>
      <c r="J215" s="153"/>
      <c r="K215" s="11"/>
      <c r="L215" s="11"/>
      <c r="M215" s="146"/>
      <c r="N215" s="11"/>
      <c r="O215" s="11"/>
      <c r="P215" s="11"/>
      <c r="Q215" s="11"/>
      <c r="R215" s="174" t="s">
        <v>193</v>
      </c>
      <c r="S215" s="11"/>
      <c r="T215" s="11"/>
      <c r="U215" s="11"/>
      <c r="V215" s="146"/>
      <c r="W215" s="153"/>
      <c r="X215" s="11"/>
      <c r="Y215" s="11"/>
      <c r="Z215" s="11"/>
      <c r="AA215" s="153"/>
      <c r="AB215" s="11"/>
      <c r="AC215" s="11"/>
      <c r="AD215" s="11"/>
    </row>
    <row r="216" spans="1:30" s="27" customFormat="1" ht="12.75">
      <c r="A216" s="171" t="s">
        <v>194</v>
      </c>
      <c r="B216" s="11">
        <f>$B$2</f>
        <v>11148.16</v>
      </c>
      <c r="C216" s="11">
        <f>$C$2</f>
        <v>8871.75</v>
      </c>
      <c r="D216" s="11">
        <f>$D$2</f>
        <v>491.596</v>
      </c>
      <c r="E216" s="146">
        <f>$E$2</f>
        <v>20511.505999999998</v>
      </c>
      <c r="F216" s="153">
        <f>$F$2</f>
        <v>11966.02</v>
      </c>
      <c r="G216" s="11">
        <f>$G$2</f>
        <v>7103.89</v>
      </c>
      <c r="H216" s="11">
        <f>$H$2</f>
        <v>51.598</v>
      </c>
      <c r="I216" s="11">
        <f>$I$2</f>
        <v>19121.50800000001</v>
      </c>
      <c r="J216" s="153">
        <f>$J$2</f>
        <v>3146.63</v>
      </c>
      <c r="K216" s="11">
        <f>$K$2</f>
        <v>2402.42</v>
      </c>
      <c r="L216" s="11">
        <f>$L$2</f>
        <v>112.48</v>
      </c>
      <c r="M216" s="146">
        <f>$M$2</f>
        <v>5661.53</v>
      </c>
      <c r="N216" s="11">
        <f>$N$2</f>
        <v>0</v>
      </c>
      <c r="O216" s="11">
        <f>$O$2</f>
        <v>0</v>
      </c>
      <c r="P216" s="11">
        <f>$P$2</f>
        <v>0</v>
      </c>
      <c r="Q216" s="11">
        <f>$Q$2</f>
        <v>0</v>
      </c>
      <c r="R216" s="171" t="s">
        <v>194</v>
      </c>
      <c r="S216" s="11">
        <f>$S$2</f>
        <v>193.2</v>
      </c>
      <c r="T216" s="11">
        <f>$T$2</f>
        <v>34.6</v>
      </c>
      <c r="U216" s="11">
        <f>$U$2</f>
        <v>0</v>
      </c>
      <c r="V216" s="146">
        <f>$V$2</f>
        <v>227.8</v>
      </c>
      <c r="W216" s="153">
        <f>$W$2</f>
        <v>0</v>
      </c>
      <c r="X216" s="11">
        <f>$X$2</f>
        <v>0</v>
      </c>
      <c r="Y216" s="11">
        <f>$Y$2</f>
        <v>5</v>
      </c>
      <c r="Z216" s="11">
        <f>$Z$2</f>
        <v>5</v>
      </c>
      <c r="AA216" s="153">
        <f>$AA$2</f>
        <v>0</v>
      </c>
      <c r="AB216" s="11">
        <f>$AB$2</f>
        <v>0</v>
      </c>
      <c r="AC216" s="11">
        <f>$AC$2</f>
        <v>0</v>
      </c>
      <c r="AD216" s="11">
        <f>$AD$2</f>
        <v>0</v>
      </c>
    </row>
    <row r="217" spans="1:30" s="27" customFormat="1" ht="12.75">
      <c r="A217" s="171" t="s">
        <v>195</v>
      </c>
      <c r="B217" s="11">
        <f>$B$8</f>
        <v>108.3</v>
      </c>
      <c r="C217" s="11">
        <f>$C$8</f>
        <v>0</v>
      </c>
      <c r="D217" s="11">
        <f>$D$8</f>
        <v>0</v>
      </c>
      <c r="E217" s="146">
        <f>$E$8</f>
        <v>108.3</v>
      </c>
      <c r="F217" s="153">
        <f>$F$8</f>
        <v>118.4</v>
      </c>
      <c r="G217" s="11">
        <f>$G$8</f>
        <v>9.5</v>
      </c>
      <c r="H217" s="11">
        <f>$H$8</f>
        <v>0</v>
      </c>
      <c r="I217" s="11">
        <f>$I$8</f>
        <v>127.9</v>
      </c>
      <c r="J217" s="153">
        <f>$J$8</f>
        <v>0</v>
      </c>
      <c r="K217" s="11">
        <f>$K$8</f>
        <v>0</v>
      </c>
      <c r="L217" s="11">
        <f>$L$8</f>
        <v>0</v>
      </c>
      <c r="M217" s="146">
        <f>$M$8</f>
        <v>0</v>
      </c>
      <c r="N217" s="11">
        <f>$N$8</f>
        <v>0</v>
      </c>
      <c r="O217" s="11">
        <f>$O$8</f>
        <v>0</v>
      </c>
      <c r="P217" s="11">
        <f>$P$8</f>
        <v>0</v>
      </c>
      <c r="Q217" s="11">
        <f>$Q$8</f>
        <v>0</v>
      </c>
      <c r="R217" s="171" t="s">
        <v>195</v>
      </c>
      <c r="S217" s="11">
        <f>$S$8</f>
        <v>49.4</v>
      </c>
      <c r="T217" s="11">
        <f>$T$8</f>
        <v>0</v>
      </c>
      <c r="U217" s="11">
        <f>$U$8</f>
        <v>0</v>
      </c>
      <c r="V217" s="146">
        <f>$V$8</f>
        <v>49.4</v>
      </c>
      <c r="W217" s="153">
        <f>$W$8</f>
        <v>0</v>
      </c>
      <c r="X217" s="11">
        <f>$X$8</f>
        <v>0</v>
      </c>
      <c r="Y217" s="11">
        <f>$Y$8</f>
        <v>0</v>
      </c>
      <c r="Z217" s="11">
        <f>$Z$8</f>
        <v>0</v>
      </c>
      <c r="AA217" s="153">
        <f>$AA$8</f>
        <v>0</v>
      </c>
      <c r="AB217" s="11">
        <f>$AB$8</f>
        <v>0</v>
      </c>
      <c r="AC217" s="11">
        <f>$AC$8</f>
        <v>0</v>
      </c>
      <c r="AD217" s="11">
        <f>$AD$8</f>
        <v>0</v>
      </c>
    </row>
    <row r="218" spans="1:30" s="27" customFormat="1" ht="12.75">
      <c r="A218" s="171" t="s">
        <v>196</v>
      </c>
      <c r="B218" s="11">
        <f>$B$27</f>
        <v>3923.1</v>
      </c>
      <c r="C218" s="11">
        <f>$C$27</f>
        <v>828.16</v>
      </c>
      <c r="D218" s="11">
        <f>$D$27</f>
        <v>510.37</v>
      </c>
      <c r="E218" s="146">
        <f>$E$27</f>
        <v>5261.63</v>
      </c>
      <c r="F218" s="153">
        <f>$F$27</f>
        <v>14588.1</v>
      </c>
      <c r="G218" s="11">
        <f>$G$27</f>
        <v>1784.97</v>
      </c>
      <c r="H218" s="11">
        <f>$H$27</f>
        <v>1753.3820000000003</v>
      </c>
      <c r="I218" s="11">
        <f>$I$27</f>
        <v>18126.45200000001</v>
      </c>
      <c r="J218" s="153">
        <f>$J$27</f>
        <v>4190.6</v>
      </c>
      <c r="K218" s="11">
        <f>$K$27</f>
        <v>12.2</v>
      </c>
      <c r="L218" s="11">
        <f>$L$27</f>
        <v>28.1</v>
      </c>
      <c r="M218" s="146">
        <f>$M$27</f>
        <v>4230.9</v>
      </c>
      <c r="N218" s="11">
        <f>$N$27</f>
        <v>0</v>
      </c>
      <c r="O218" s="11">
        <f>$O$27</f>
        <v>0</v>
      </c>
      <c r="P218" s="11">
        <f>$P$27</f>
        <v>0</v>
      </c>
      <c r="Q218" s="11">
        <f>$Q$27</f>
        <v>0</v>
      </c>
      <c r="R218" s="171" t="s">
        <v>196</v>
      </c>
      <c r="S218" s="11">
        <f>$S$27</f>
        <v>1075.5</v>
      </c>
      <c r="T218" s="11">
        <f>$T$27</f>
        <v>196.26</v>
      </c>
      <c r="U218" s="11">
        <f>$U$27</f>
        <v>288.6</v>
      </c>
      <c r="V218" s="146">
        <f>$V$27</f>
        <v>1560.36</v>
      </c>
      <c r="W218" s="153">
        <f>$W$27</f>
        <v>95.6</v>
      </c>
      <c r="X218" s="11">
        <f>$X$27</f>
        <v>0</v>
      </c>
      <c r="Y218" s="11">
        <f>$Y$27</f>
        <v>50.76</v>
      </c>
      <c r="Z218" s="11">
        <f>$Z$27</f>
        <v>146.36</v>
      </c>
      <c r="AA218" s="153">
        <f>$AA$27</f>
        <v>0</v>
      </c>
      <c r="AB218" s="11">
        <f>$AB$27</f>
        <v>0</v>
      </c>
      <c r="AC218" s="11">
        <f>$AC$27</f>
        <v>0</v>
      </c>
      <c r="AD218" s="11">
        <f>$AD$27</f>
        <v>0</v>
      </c>
    </row>
    <row r="219" spans="1:30" s="27" customFormat="1" ht="12.75">
      <c r="A219" s="171" t="s">
        <v>197</v>
      </c>
      <c r="B219" s="11">
        <f>$B$39</f>
        <v>13566.9</v>
      </c>
      <c r="C219" s="11">
        <f>$C$39</f>
        <v>2243.854</v>
      </c>
      <c r="D219" s="11">
        <f>$D$39</f>
        <v>3866.7259999999997</v>
      </c>
      <c r="E219" s="146">
        <f>$E$39</f>
        <v>19677.48</v>
      </c>
      <c r="F219" s="153">
        <f>$F$39</f>
        <v>16531.7</v>
      </c>
      <c r="G219" s="11">
        <f>$G$39</f>
        <v>3780.4030000000002</v>
      </c>
      <c r="H219" s="11">
        <f>$H$39</f>
        <v>4272.937</v>
      </c>
      <c r="I219" s="11">
        <f>$I$39</f>
        <v>24585.04</v>
      </c>
      <c r="J219" s="153">
        <f>$J$39</f>
        <v>5101.9</v>
      </c>
      <c r="K219" s="11">
        <f>$K$39</f>
        <v>533.28</v>
      </c>
      <c r="L219" s="11">
        <f>$L$39</f>
        <v>567.669</v>
      </c>
      <c r="M219" s="146">
        <f>$M$39</f>
        <v>6202.849000000001</v>
      </c>
      <c r="N219" s="11">
        <f>$N$39</f>
        <v>0</v>
      </c>
      <c r="O219" s="11">
        <f>$O$39</f>
        <v>0</v>
      </c>
      <c r="P219" s="11">
        <f>$P$39</f>
        <v>0</v>
      </c>
      <c r="Q219" s="11">
        <f>$Q$39</f>
        <v>0</v>
      </c>
      <c r="R219" s="171" t="s">
        <v>197</v>
      </c>
      <c r="S219" s="11">
        <f>$S$39</f>
        <v>945.4</v>
      </c>
      <c r="T219" s="11">
        <f>$T$39</f>
        <v>38.044</v>
      </c>
      <c r="U219" s="11">
        <f>$U$39</f>
        <v>166.337</v>
      </c>
      <c r="V219" s="146">
        <f>$V$39</f>
        <v>1149.7809999999997</v>
      </c>
      <c r="W219" s="153">
        <f>$W$39</f>
        <v>0</v>
      </c>
      <c r="X219" s="11">
        <f>$X$39</f>
        <v>0</v>
      </c>
      <c r="Y219" s="11">
        <f>$Y$39</f>
        <v>0</v>
      </c>
      <c r="Z219" s="11">
        <f>$Z$39</f>
        <v>0</v>
      </c>
      <c r="AA219" s="153">
        <f>$AA$39</f>
        <v>0</v>
      </c>
      <c r="AB219" s="11">
        <f>$AB$39</f>
        <v>0</v>
      </c>
      <c r="AC219" s="11">
        <f>$AC$39</f>
        <v>0</v>
      </c>
      <c r="AD219" s="11">
        <f>$AD$39</f>
        <v>0</v>
      </c>
    </row>
    <row r="220" spans="1:30" s="27" customFormat="1" ht="12.75">
      <c r="A220" s="171" t="s">
        <v>198</v>
      </c>
      <c r="B220" s="11">
        <f>$B$43</f>
        <v>0</v>
      </c>
      <c r="C220" s="11">
        <f>$C$43</f>
        <v>451.5</v>
      </c>
      <c r="D220" s="11">
        <f>$D$43</f>
        <v>24.608000000000004</v>
      </c>
      <c r="E220" s="146">
        <f>$E$43</f>
        <v>476.10800000000006</v>
      </c>
      <c r="F220" s="153">
        <f>$F$43</f>
        <v>0</v>
      </c>
      <c r="G220" s="11">
        <f>$G$43</f>
        <v>1213.1</v>
      </c>
      <c r="H220" s="11">
        <f>$H$43</f>
        <v>208.292</v>
      </c>
      <c r="I220" s="11">
        <f>$I$43</f>
        <v>1421.392</v>
      </c>
      <c r="J220" s="153">
        <f>$J$43</f>
        <v>0</v>
      </c>
      <c r="K220" s="11">
        <f>$K$43</f>
        <v>0</v>
      </c>
      <c r="L220" s="11">
        <f>$L$43</f>
        <v>0</v>
      </c>
      <c r="M220" s="146">
        <f>$M$43</f>
        <v>0</v>
      </c>
      <c r="N220" s="11">
        <f>$N$43</f>
        <v>0</v>
      </c>
      <c r="O220" s="11">
        <f>$O$43</f>
        <v>0</v>
      </c>
      <c r="P220" s="11">
        <f>$P$43</f>
        <v>0</v>
      </c>
      <c r="Q220" s="11">
        <f>$Q$43</f>
        <v>0</v>
      </c>
      <c r="R220" s="171" t="s">
        <v>198</v>
      </c>
      <c r="S220" s="11">
        <f>$S$43</f>
        <v>0</v>
      </c>
      <c r="T220" s="11">
        <f>$T$43</f>
        <v>69.6</v>
      </c>
      <c r="U220" s="11">
        <f>$U$43</f>
        <v>0</v>
      </c>
      <c r="V220" s="146">
        <f>$V$43</f>
        <v>69.6</v>
      </c>
      <c r="W220" s="153">
        <f>$W$43</f>
        <v>0</v>
      </c>
      <c r="X220" s="11">
        <f>$X$43</f>
        <v>0</v>
      </c>
      <c r="Y220" s="11">
        <f>$Y$43</f>
        <v>0</v>
      </c>
      <c r="Z220" s="11">
        <f>$Z$43</f>
        <v>0</v>
      </c>
      <c r="AA220" s="153">
        <f>$AA$43</f>
        <v>0</v>
      </c>
      <c r="AB220" s="11">
        <f>$AB$43</f>
        <v>0</v>
      </c>
      <c r="AC220" s="11">
        <f>$AC$43</f>
        <v>0</v>
      </c>
      <c r="AD220" s="11">
        <f>$AD$43</f>
        <v>0</v>
      </c>
    </row>
    <row r="221" spans="1:30" s="27" customFormat="1" ht="12.75">
      <c r="A221" s="171" t="s">
        <v>199</v>
      </c>
      <c r="B221" s="11">
        <f>$B$70</f>
        <v>2555.8</v>
      </c>
      <c r="C221" s="11">
        <f>$C$70</f>
        <v>1358.12</v>
      </c>
      <c r="D221" s="11">
        <f>$D$70</f>
        <v>997.402</v>
      </c>
      <c r="E221" s="146">
        <f>$E$70</f>
        <v>4911.321999999999</v>
      </c>
      <c r="F221" s="153">
        <f>$F$70</f>
        <v>2627.4</v>
      </c>
      <c r="G221" s="11">
        <f>$G$70</f>
        <v>730.84</v>
      </c>
      <c r="H221" s="11">
        <f>$H$70</f>
        <v>322.13699999999994</v>
      </c>
      <c r="I221" s="11">
        <f>$I$70</f>
        <v>3680.3769999999995</v>
      </c>
      <c r="J221" s="153">
        <f>$J$70</f>
        <v>302.5</v>
      </c>
      <c r="K221" s="11">
        <f>$K$70</f>
        <v>0</v>
      </c>
      <c r="L221" s="11">
        <f>$L$70</f>
        <v>75.2</v>
      </c>
      <c r="M221" s="146">
        <f>$M$70</f>
        <v>377.7</v>
      </c>
      <c r="N221" s="11">
        <f>$N$70</f>
        <v>0</v>
      </c>
      <c r="O221" s="11">
        <f>$O$70</f>
        <v>0</v>
      </c>
      <c r="P221" s="11">
        <f>$P$70</f>
        <v>0</v>
      </c>
      <c r="Q221" s="11">
        <f>$Q$70</f>
        <v>0</v>
      </c>
      <c r="R221" s="171" t="s">
        <v>199</v>
      </c>
      <c r="S221" s="11">
        <f>$S$70</f>
        <v>216.9</v>
      </c>
      <c r="T221" s="11">
        <f>$T$70</f>
        <v>187.94</v>
      </c>
      <c r="U221" s="11">
        <f>$U$70</f>
        <v>463.71</v>
      </c>
      <c r="V221" s="146">
        <f>$V$70</f>
        <v>868.55</v>
      </c>
      <c r="W221" s="153">
        <f>$W$70</f>
        <v>0</v>
      </c>
      <c r="X221" s="11">
        <f>$X$70</f>
        <v>0</v>
      </c>
      <c r="Y221" s="11">
        <f>$Y$70</f>
        <v>5</v>
      </c>
      <c r="Z221" s="11">
        <f>$Z$70</f>
        <v>5</v>
      </c>
      <c r="AA221" s="153">
        <f>$AA$70</f>
        <v>0</v>
      </c>
      <c r="AB221" s="11">
        <f>$AB$70</f>
        <v>0</v>
      </c>
      <c r="AC221" s="11">
        <f>$AC$70</f>
        <v>0</v>
      </c>
      <c r="AD221" s="11">
        <f>$AD$70</f>
        <v>0</v>
      </c>
    </row>
    <row r="222" spans="1:30" s="27" customFormat="1" ht="12.75">
      <c r="A222" s="171" t="s">
        <v>200</v>
      </c>
      <c r="B222" s="11">
        <f>$B$74</f>
        <v>102.7</v>
      </c>
      <c r="C222" s="11">
        <f>$C$74</f>
        <v>0</v>
      </c>
      <c r="D222" s="11">
        <f>$D$74</f>
        <v>0</v>
      </c>
      <c r="E222" s="146">
        <f>$E$74</f>
        <v>102.7</v>
      </c>
      <c r="F222" s="153">
        <f>$F$74</f>
        <v>83.4</v>
      </c>
      <c r="G222" s="11">
        <f>$G$74</f>
        <v>0</v>
      </c>
      <c r="H222" s="11">
        <f>$H$74</f>
        <v>0</v>
      </c>
      <c r="I222" s="11">
        <f>$I$74</f>
        <v>83.4</v>
      </c>
      <c r="J222" s="153">
        <f>$J$74</f>
        <v>830</v>
      </c>
      <c r="K222" s="11">
        <f>$K$74</f>
        <v>0</v>
      </c>
      <c r="L222" s="11">
        <f>$L$74</f>
        <v>75.345</v>
      </c>
      <c r="M222" s="146">
        <f>$M$74</f>
        <v>905.345</v>
      </c>
      <c r="N222" s="11">
        <f>$N$74</f>
        <v>0</v>
      </c>
      <c r="O222" s="11">
        <f>$O$74</f>
        <v>0</v>
      </c>
      <c r="P222" s="11">
        <f>$P$74</f>
        <v>0</v>
      </c>
      <c r="Q222" s="11">
        <f>$Q$74</f>
        <v>0</v>
      </c>
      <c r="R222" s="171" t="s">
        <v>200</v>
      </c>
      <c r="S222" s="11">
        <f>$S$74</f>
        <v>31.9</v>
      </c>
      <c r="T222" s="11">
        <f>$T$74</f>
        <v>0</v>
      </c>
      <c r="U222" s="11">
        <f>$U$74</f>
        <v>0</v>
      </c>
      <c r="V222" s="146">
        <f>$V$74</f>
        <v>31.9</v>
      </c>
      <c r="W222" s="153">
        <f>$W$74</f>
        <v>0</v>
      </c>
      <c r="X222" s="11">
        <f>$X$74</f>
        <v>0</v>
      </c>
      <c r="Y222" s="11">
        <f>$Y$74</f>
        <v>0</v>
      </c>
      <c r="Z222" s="11">
        <f>$Z$74</f>
        <v>0</v>
      </c>
      <c r="AA222" s="153">
        <f>$AA$74</f>
        <v>0</v>
      </c>
      <c r="AB222" s="11">
        <f>$AB$74</f>
        <v>0</v>
      </c>
      <c r="AC222" s="11">
        <f>$AC$74</f>
        <v>0</v>
      </c>
      <c r="AD222" s="11">
        <f>$AD$74</f>
        <v>0</v>
      </c>
    </row>
    <row r="223" spans="1:30" s="27" customFormat="1" ht="12.75">
      <c r="A223" s="171" t="s">
        <v>201</v>
      </c>
      <c r="B223" s="11">
        <f>$B$75</f>
        <v>575.93</v>
      </c>
      <c r="C223" s="11">
        <f>$C$75</f>
        <v>34.6</v>
      </c>
      <c r="D223" s="11">
        <f>$D$75</f>
        <v>169.8</v>
      </c>
      <c r="E223" s="146">
        <f>$E$75</f>
        <v>780.33</v>
      </c>
      <c r="F223" s="153">
        <f>$F$75</f>
        <v>290.74</v>
      </c>
      <c r="G223" s="11">
        <f>$G$75</f>
        <v>0</v>
      </c>
      <c r="H223" s="11">
        <f>$H$75</f>
        <v>70.025</v>
      </c>
      <c r="I223" s="11">
        <f>$I$75</f>
        <v>360.765</v>
      </c>
      <c r="J223" s="153">
        <f>$J$75</f>
        <v>111.06</v>
      </c>
      <c r="K223" s="11">
        <f>$K$75</f>
        <v>0</v>
      </c>
      <c r="L223" s="11">
        <f>$L$75</f>
        <v>0</v>
      </c>
      <c r="M223" s="146">
        <f>$M$75</f>
        <v>111.06</v>
      </c>
      <c r="N223" s="11">
        <f>$N$75</f>
        <v>0</v>
      </c>
      <c r="O223" s="11">
        <f>$O$75</f>
        <v>0</v>
      </c>
      <c r="P223" s="11">
        <f>$P$75</f>
        <v>0</v>
      </c>
      <c r="Q223" s="11">
        <f>$Q$75</f>
        <v>0</v>
      </c>
      <c r="R223" s="171" t="s">
        <v>201</v>
      </c>
      <c r="S223" s="11">
        <f>$S$75</f>
        <v>30.88</v>
      </c>
      <c r="T223" s="11">
        <f>$T$75</f>
        <v>0</v>
      </c>
      <c r="U223" s="11">
        <f>$U$75</f>
        <v>70.4</v>
      </c>
      <c r="V223" s="146">
        <f>$V$75</f>
        <v>101.28</v>
      </c>
      <c r="W223" s="153">
        <f>$W$75</f>
        <v>0</v>
      </c>
      <c r="X223" s="11">
        <f>$X$75</f>
        <v>0</v>
      </c>
      <c r="Y223" s="11">
        <f>$Y$75</f>
        <v>0</v>
      </c>
      <c r="Z223" s="11">
        <f>$Z$75</f>
        <v>0</v>
      </c>
      <c r="AA223" s="153">
        <f>$AA$75</f>
        <v>0</v>
      </c>
      <c r="AB223" s="11">
        <f>$AB$75</f>
        <v>0</v>
      </c>
      <c r="AC223" s="11">
        <f>$AC$75</f>
        <v>0</v>
      </c>
      <c r="AD223" s="11">
        <f>$AD$75</f>
        <v>0</v>
      </c>
    </row>
    <row r="224" spans="1:30" s="76" customFormat="1" ht="12.75">
      <c r="A224" s="183" t="s">
        <v>103</v>
      </c>
      <c r="B224" s="167">
        <f aca="true" t="shared" si="38" ref="B224:Q224">B216+B217+B218+B219+B220+B221+B222+B223</f>
        <v>31980.89</v>
      </c>
      <c r="C224" s="167">
        <f t="shared" si="38"/>
        <v>13787.983999999999</v>
      </c>
      <c r="D224" s="167">
        <f t="shared" si="38"/>
        <v>6060.502</v>
      </c>
      <c r="E224" s="167">
        <f t="shared" si="38"/>
        <v>51829.376</v>
      </c>
      <c r="F224" s="167">
        <f t="shared" si="38"/>
        <v>46205.76</v>
      </c>
      <c r="G224" s="167">
        <f t="shared" si="38"/>
        <v>14622.703000000001</v>
      </c>
      <c r="H224" s="167">
        <f t="shared" si="38"/>
        <v>6678.371</v>
      </c>
      <c r="I224" s="167">
        <f t="shared" si="38"/>
        <v>67506.834</v>
      </c>
      <c r="J224" s="167">
        <f t="shared" si="38"/>
        <v>13682.69</v>
      </c>
      <c r="K224" s="167">
        <f t="shared" si="38"/>
        <v>2947.8999999999996</v>
      </c>
      <c r="L224" s="167">
        <f t="shared" si="38"/>
        <v>858.7940000000001</v>
      </c>
      <c r="M224" s="167">
        <f t="shared" si="38"/>
        <v>17489.384000000005</v>
      </c>
      <c r="N224" s="167">
        <f t="shared" si="38"/>
        <v>0</v>
      </c>
      <c r="O224" s="167">
        <f t="shared" si="38"/>
        <v>0</v>
      </c>
      <c r="P224" s="167">
        <f t="shared" si="38"/>
        <v>0</v>
      </c>
      <c r="Q224" s="167">
        <f t="shared" si="38"/>
        <v>0</v>
      </c>
      <c r="R224" s="183" t="s">
        <v>103</v>
      </c>
      <c r="S224" s="167">
        <f aca="true" t="shared" si="39" ref="S224:AD224">S216+S217+S218+S219+S220+S221+S222+S223</f>
        <v>2543.1800000000003</v>
      </c>
      <c r="T224" s="167">
        <f t="shared" si="39"/>
        <v>526.444</v>
      </c>
      <c r="U224" s="167">
        <f t="shared" si="39"/>
        <v>989.0469999999999</v>
      </c>
      <c r="V224" s="167">
        <f t="shared" si="39"/>
        <v>4058.6709999999994</v>
      </c>
      <c r="W224" s="167">
        <f t="shared" si="39"/>
        <v>95.6</v>
      </c>
      <c r="X224" s="167">
        <f t="shared" si="39"/>
        <v>0</v>
      </c>
      <c r="Y224" s="167">
        <f t="shared" si="39"/>
        <v>60.76</v>
      </c>
      <c r="Z224" s="167">
        <f t="shared" si="39"/>
        <v>156.36</v>
      </c>
      <c r="AA224" s="167">
        <f t="shared" si="39"/>
        <v>0</v>
      </c>
      <c r="AB224" s="167">
        <f t="shared" si="39"/>
        <v>0</v>
      </c>
      <c r="AC224" s="167">
        <f t="shared" si="39"/>
        <v>0</v>
      </c>
      <c r="AD224" s="167">
        <f t="shared" si="39"/>
        <v>0</v>
      </c>
    </row>
    <row r="225" spans="1:30" s="27" customFormat="1" ht="12.75">
      <c r="A225" s="174" t="s">
        <v>202</v>
      </c>
      <c r="B225" s="11"/>
      <c r="C225" s="11"/>
      <c r="D225" s="11"/>
      <c r="E225" s="146"/>
      <c r="F225" s="153"/>
      <c r="G225" s="11"/>
      <c r="H225" s="11"/>
      <c r="I225" s="11"/>
      <c r="J225" s="153"/>
      <c r="K225" s="11"/>
      <c r="L225" s="11"/>
      <c r="M225" s="146"/>
      <c r="N225" s="11"/>
      <c r="O225" s="11"/>
      <c r="P225" s="11"/>
      <c r="Q225" s="11"/>
      <c r="R225" s="174" t="s">
        <v>202</v>
      </c>
      <c r="S225" s="11"/>
      <c r="T225" s="11"/>
      <c r="U225" s="11"/>
      <c r="V225" s="146"/>
      <c r="W225" s="153"/>
      <c r="X225" s="11"/>
      <c r="Y225" s="11"/>
      <c r="Z225" s="11"/>
      <c r="AA225" s="153"/>
      <c r="AB225" s="11"/>
      <c r="AC225" s="11"/>
      <c r="AD225" s="11"/>
    </row>
    <row r="226" spans="1:30" s="27" customFormat="1" ht="12.75">
      <c r="A226" s="171" t="s">
        <v>203</v>
      </c>
      <c r="B226" s="11">
        <f>$B$4</f>
        <v>16984.03</v>
      </c>
      <c r="C226" s="11">
        <f>$C$4</f>
        <v>14961.422999999999</v>
      </c>
      <c r="D226" s="11">
        <f>$D$4</f>
        <v>305.2</v>
      </c>
      <c r="E226" s="146">
        <f>$E$4</f>
        <v>32250.653</v>
      </c>
      <c r="F226" s="153">
        <f>$F$4</f>
        <v>4973.75</v>
      </c>
      <c r="G226" s="11">
        <f>$G$4</f>
        <v>3723.87</v>
      </c>
      <c r="H226" s="11">
        <f>$H$4</f>
        <v>0</v>
      </c>
      <c r="I226" s="11">
        <f>$I$4</f>
        <v>8697.62</v>
      </c>
      <c r="J226" s="153">
        <f>$J$4</f>
        <v>259.3</v>
      </c>
      <c r="K226" s="11">
        <f>$K$4</f>
        <v>70</v>
      </c>
      <c r="L226" s="11">
        <f>$L$4</f>
        <v>0</v>
      </c>
      <c r="M226" s="146">
        <f>$M$4</f>
        <v>329.3</v>
      </c>
      <c r="N226" s="11">
        <f>$N$4</f>
        <v>0</v>
      </c>
      <c r="O226" s="11">
        <f>$O$4</f>
        <v>0</v>
      </c>
      <c r="P226" s="11">
        <f>$P$4</f>
        <v>0</v>
      </c>
      <c r="Q226" s="11">
        <f>$Q$4</f>
        <v>0</v>
      </c>
      <c r="R226" s="171" t="s">
        <v>203</v>
      </c>
      <c r="S226" s="11">
        <f>$S$4</f>
        <v>437.8</v>
      </c>
      <c r="T226" s="11">
        <f>$T$4</f>
        <v>449.19</v>
      </c>
      <c r="U226" s="11">
        <f>$U$4</f>
        <v>408.88</v>
      </c>
      <c r="V226" s="146">
        <f>$V$4</f>
        <v>1295.87</v>
      </c>
      <c r="W226" s="153">
        <f>$W$4</f>
        <v>14.2</v>
      </c>
      <c r="X226" s="11">
        <f>$X$4</f>
        <v>146.5</v>
      </c>
      <c r="Y226" s="11">
        <f>$Y$4</f>
        <v>0</v>
      </c>
      <c r="Z226" s="11">
        <f>$Z$4</f>
        <v>160.7</v>
      </c>
      <c r="AA226" s="153">
        <f>$AA$4</f>
        <v>0</v>
      </c>
      <c r="AB226" s="11">
        <f>$AB$4</f>
        <v>22.2</v>
      </c>
      <c r="AC226" s="11">
        <f>$AC$4</f>
        <v>0</v>
      </c>
      <c r="AD226" s="11">
        <f>$AD$4</f>
        <v>22.2</v>
      </c>
    </row>
    <row r="227" spans="1:30" s="27" customFormat="1" ht="12.75">
      <c r="A227" s="171" t="s">
        <v>204</v>
      </c>
      <c r="B227" s="11">
        <f>$B$16</f>
        <v>0</v>
      </c>
      <c r="C227" s="11">
        <f>$C$16</f>
        <v>0</v>
      </c>
      <c r="D227" s="11">
        <f>$D$16</f>
        <v>0</v>
      </c>
      <c r="E227" s="146">
        <f>$E$16</f>
        <v>0</v>
      </c>
      <c r="F227" s="153">
        <f>$F$16</f>
        <v>0</v>
      </c>
      <c r="G227" s="11">
        <f>$G$16</f>
        <v>0</v>
      </c>
      <c r="H227" s="11">
        <f>$H$16</f>
        <v>0</v>
      </c>
      <c r="I227" s="11">
        <f>$I$16</f>
        <v>0</v>
      </c>
      <c r="J227" s="153">
        <f>$J$16</f>
        <v>0</v>
      </c>
      <c r="K227" s="11">
        <f>$K$16</f>
        <v>0</v>
      </c>
      <c r="L227" s="11">
        <f>$L$16</f>
        <v>0</v>
      </c>
      <c r="M227" s="146">
        <f>$M$16</f>
        <v>0</v>
      </c>
      <c r="N227" s="11">
        <f>$N$16</f>
        <v>0</v>
      </c>
      <c r="O227" s="11">
        <f>$O$16</f>
        <v>0</v>
      </c>
      <c r="P227" s="11">
        <f>$P$16</f>
        <v>0</v>
      </c>
      <c r="Q227" s="11">
        <f>$Q$16</f>
        <v>0</v>
      </c>
      <c r="R227" s="171" t="s">
        <v>204</v>
      </c>
      <c r="S227" s="11">
        <f>$S$16</f>
        <v>0</v>
      </c>
      <c r="T227" s="11">
        <f>$T$16</f>
        <v>0</v>
      </c>
      <c r="U227" s="11">
        <f>$U$16</f>
        <v>0</v>
      </c>
      <c r="V227" s="146">
        <f>$V$16</f>
        <v>0</v>
      </c>
      <c r="W227" s="153">
        <f>$W$16</f>
        <v>0</v>
      </c>
      <c r="X227" s="11">
        <f>$X$16</f>
        <v>0</v>
      </c>
      <c r="Y227" s="11">
        <f>$Y$16</f>
        <v>7.4</v>
      </c>
      <c r="Z227" s="11">
        <f>$Z$16</f>
        <v>7.4</v>
      </c>
      <c r="AA227" s="153">
        <f>$AA$16</f>
        <v>0</v>
      </c>
      <c r="AB227" s="11">
        <f>$AB$16</f>
        <v>0</v>
      </c>
      <c r="AC227" s="11">
        <f>$AC$16</f>
        <v>0</v>
      </c>
      <c r="AD227" s="11">
        <f>$AD$16</f>
        <v>0</v>
      </c>
    </row>
    <row r="228" spans="1:30" s="27" customFormat="1" ht="12.75">
      <c r="A228" s="171" t="s">
        <v>205</v>
      </c>
      <c r="B228" s="11">
        <f>$B$44</f>
        <v>0</v>
      </c>
      <c r="C228" s="11">
        <f>$C$44</f>
        <v>572.45</v>
      </c>
      <c r="D228" s="11">
        <f>$D$44</f>
        <v>27.3</v>
      </c>
      <c r="E228" s="146">
        <f>$E$44</f>
        <v>599.75</v>
      </c>
      <c r="F228" s="153">
        <f>$F$44</f>
        <v>0</v>
      </c>
      <c r="G228" s="11">
        <f>$G$44</f>
        <v>679.7</v>
      </c>
      <c r="H228" s="11">
        <f>$H$44</f>
        <v>230</v>
      </c>
      <c r="I228" s="11">
        <f>$I$44</f>
        <v>909.7</v>
      </c>
      <c r="J228" s="153">
        <f>$J$44</f>
        <v>0</v>
      </c>
      <c r="K228" s="11">
        <f>$K$44</f>
        <v>0</v>
      </c>
      <c r="L228" s="11">
        <f>$L$44</f>
        <v>83.4</v>
      </c>
      <c r="M228" s="146">
        <f>$M$44</f>
        <v>83.4</v>
      </c>
      <c r="N228" s="11">
        <f>$N$44</f>
        <v>0</v>
      </c>
      <c r="O228" s="11">
        <f>$O$44</f>
        <v>0</v>
      </c>
      <c r="P228" s="11">
        <f>$P$44</f>
        <v>0</v>
      </c>
      <c r="Q228" s="11">
        <f>$Q$44</f>
        <v>0</v>
      </c>
      <c r="R228" s="171" t="s">
        <v>205</v>
      </c>
      <c r="S228" s="11">
        <f>$S$44</f>
        <v>0</v>
      </c>
      <c r="T228" s="11">
        <f>$T$44</f>
        <v>10.5</v>
      </c>
      <c r="U228" s="11">
        <f>$U$44</f>
        <v>0</v>
      </c>
      <c r="V228" s="146">
        <f>$V$44</f>
        <v>10.5</v>
      </c>
      <c r="W228" s="153">
        <f>$W$44</f>
        <v>0</v>
      </c>
      <c r="X228" s="11">
        <f>$X$44</f>
        <v>0</v>
      </c>
      <c r="Y228" s="11">
        <f>$Y$44</f>
        <v>0</v>
      </c>
      <c r="Z228" s="11">
        <f>$Z$44</f>
        <v>0</v>
      </c>
      <c r="AA228" s="153">
        <f>$AA$44</f>
        <v>0</v>
      </c>
      <c r="AB228" s="11">
        <f>$AB$44</f>
        <v>0</v>
      </c>
      <c r="AC228" s="11">
        <f>$AC$44</f>
        <v>0</v>
      </c>
      <c r="AD228" s="11">
        <f>$AD$44</f>
        <v>0</v>
      </c>
    </row>
    <row r="229" spans="1:30" s="27" customFormat="1" ht="12.75">
      <c r="A229" s="171" t="s">
        <v>206</v>
      </c>
      <c r="B229" s="11">
        <f>$B$64</f>
        <v>2823.1</v>
      </c>
      <c r="C229" s="11">
        <f>$C$64</f>
        <v>2281.651</v>
      </c>
      <c r="D229" s="11">
        <f>$D$64</f>
        <v>0</v>
      </c>
      <c r="E229" s="146">
        <f>$E$64</f>
        <v>5104.751</v>
      </c>
      <c r="F229" s="153">
        <f>$F$64</f>
        <v>9052.7</v>
      </c>
      <c r="G229" s="11">
        <f>$G$64</f>
        <v>4684.37</v>
      </c>
      <c r="H229" s="11">
        <f>$H$64</f>
        <v>0</v>
      </c>
      <c r="I229" s="11">
        <f>$I$64</f>
        <v>13737.07</v>
      </c>
      <c r="J229" s="153">
        <f>$J$64</f>
        <v>0</v>
      </c>
      <c r="K229" s="11">
        <f>$K$64</f>
        <v>0</v>
      </c>
      <c r="L229" s="11">
        <f>$L$64</f>
        <v>0</v>
      </c>
      <c r="M229" s="146">
        <f>$M$64</f>
        <v>0</v>
      </c>
      <c r="N229" s="11">
        <f>$N$64</f>
        <v>0</v>
      </c>
      <c r="O229" s="11">
        <f>$O$64</f>
        <v>0</v>
      </c>
      <c r="P229" s="11">
        <f>$P$64</f>
        <v>0</v>
      </c>
      <c r="Q229" s="11">
        <f>$Q$64</f>
        <v>0</v>
      </c>
      <c r="R229" s="171" t="s">
        <v>206</v>
      </c>
      <c r="S229" s="11">
        <f>$S$64</f>
        <v>459.4</v>
      </c>
      <c r="T229" s="11">
        <f>$T$64</f>
        <v>104</v>
      </c>
      <c r="U229" s="11">
        <f>$U$64</f>
        <v>144.05</v>
      </c>
      <c r="V229" s="146">
        <f>$V$64</f>
        <v>707.45</v>
      </c>
      <c r="W229" s="153">
        <f>$W$64</f>
        <v>0</v>
      </c>
      <c r="X229" s="11">
        <f>$X$64</f>
        <v>0</v>
      </c>
      <c r="Y229" s="11">
        <f>$Y$64</f>
        <v>0</v>
      </c>
      <c r="Z229" s="11">
        <f>$Z$64</f>
        <v>0</v>
      </c>
      <c r="AA229" s="153">
        <f>$AA$64</f>
        <v>0</v>
      </c>
      <c r="AB229" s="11">
        <f>$AB$64</f>
        <v>0</v>
      </c>
      <c r="AC229" s="11">
        <f>$AC$64</f>
        <v>0</v>
      </c>
      <c r="AD229" s="11">
        <f>$AD$64</f>
        <v>0</v>
      </c>
    </row>
    <row r="230" spans="1:30" s="76" customFormat="1" ht="12.75">
      <c r="A230" s="183" t="s">
        <v>103</v>
      </c>
      <c r="B230" s="167">
        <f aca="true" t="shared" si="40" ref="B230:Q230">B226+B227+B228+B229</f>
        <v>19807.129999999997</v>
      </c>
      <c r="C230" s="167">
        <f t="shared" si="40"/>
        <v>17815.523999999998</v>
      </c>
      <c r="D230" s="167">
        <f t="shared" si="40"/>
        <v>332.5</v>
      </c>
      <c r="E230" s="167">
        <f t="shared" si="40"/>
        <v>37955.153999999995</v>
      </c>
      <c r="F230" s="167">
        <f t="shared" si="40"/>
        <v>14026.45</v>
      </c>
      <c r="G230" s="167">
        <f t="shared" si="40"/>
        <v>9087.939999999999</v>
      </c>
      <c r="H230" s="167">
        <f t="shared" si="40"/>
        <v>230</v>
      </c>
      <c r="I230" s="167">
        <f t="shared" si="40"/>
        <v>23344.39</v>
      </c>
      <c r="J230" s="167">
        <f t="shared" si="40"/>
        <v>259.3</v>
      </c>
      <c r="K230" s="167">
        <f t="shared" si="40"/>
        <v>70</v>
      </c>
      <c r="L230" s="167">
        <f t="shared" si="40"/>
        <v>83.4</v>
      </c>
      <c r="M230" s="167">
        <f t="shared" si="40"/>
        <v>412.70000000000005</v>
      </c>
      <c r="N230" s="167">
        <f t="shared" si="40"/>
        <v>0</v>
      </c>
      <c r="O230" s="167">
        <f t="shared" si="40"/>
        <v>0</v>
      </c>
      <c r="P230" s="167">
        <f t="shared" si="40"/>
        <v>0</v>
      </c>
      <c r="Q230" s="167">
        <f t="shared" si="40"/>
        <v>0</v>
      </c>
      <c r="R230" s="183" t="s">
        <v>103</v>
      </c>
      <c r="S230" s="167">
        <f aca="true" t="shared" si="41" ref="S230:AD230">S226+S227+S228+S229</f>
        <v>897.2</v>
      </c>
      <c r="T230" s="167">
        <f t="shared" si="41"/>
        <v>563.69</v>
      </c>
      <c r="U230" s="167">
        <f t="shared" si="41"/>
        <v>552.9300000000001</v>
      </c>
      <c r="V230" s="167">
        <f t="shared" si="41"/>
        <v>2013.82</v>
      </c>
      <c r="W230" s="167">
        <f t="shared" si="41"/>
        <v>14.2</v>
      </c>
      <c r="X230" s="167">
        <f t="shared" si="41"/>
        <v>146.5</v>
      </c>
      <c r="Y230" s="167">
        <f t="shared" si="41"/>
        <v>7.4</v>
      </c>
      <c r="Z230" s="167">
        <f t="shared" si="41"/>
        <v>168.1</v>
      </c>
      <c r="AA230" s="167">
        <f t="shared" si="41"/>
        <v>0</v>
      </c>
      <c r="AB230" s="167">
        <f t="shared" si="41"/>
        <v>22.2</v>
      </c>
      <c r="AC230" s="167">
        <f t="shared" si="41"/>
        <v>0</v>
      </c>
      <c r="AD230" s="167">
        <f t="shared" si="41"/>
        <v>22.2</v>
      </c>
    </row>
    <row r="231" spans="1:30" s="27" customFormat="1" ht="12.75">
      <c r="A231" s="174" t="s">
        <v>207</v>
      </c>
      <c r="B231" s="11"/>
      <c r="C231" s="11"/>
      <c r="D231" s="11"/>
      <c r="E231" s="146"/>
      <c r="F231" s="153"/>
      <c r="G231" s="11"/>
      <c r="H231" s="11"/>
      <c r="I231" s="11"/>
      <c r="J231" s="153"/>
      <c r="K231" s="11"/>
      <c r="L231" s="11"/>
      <c r="M231" s="146"/>
      <c r="N231" s="11"/>
      <c r="O231" s="11"/>
      <c r="P231" s="11"/>
      <c r="Q231" s="11"/>
      <c r="R231" s="174" t="s">
        <v>207</v>
      </c>
      <c r="S231" s="11"/>
      <c r="T231" s="11"/>
      <c r="U231" s="11"/>
      <c r="V231" s="146"/>
      <c r="W231" s="153"/>
      <c r="X231" s="11"/>
      <c r="Y231" s="11"/>
      <c r="Z231" s="11"/>
      <c r="AA231" s="153"/>
      <c r="AB231" s="11"/>
      <c r="AC231" s="11"/>
      <c r="AD231" s="11"/>
    </row>
    <row r="232" spans="1:30" s="27" customFormat="1" ht="12.75">
      <c r="A232" s="171" t="s">
        <v>208</v>
      </c>
      <c r="B232" s="11">
        <f>$B$12</f>
        <v>6366.244</v>
      </c>
      <c r="C232" s="11">
        <f>$C$12</f>
        <v>240.32</v>
      </c>
      <c r="D232" s="11">
        <f>$D$12</f>
        <v>0</v>
      </c>
      <c r="E232" s="146">
        <f>$E$12</f>
        <v>6606.563999999999</v>
      </c>
      <c r="F232" s="153">
        <f>$F$12</f>
        <v>34802.17</v>
      </c>
      <c r="G232" s="11">
        <f>$G$12</f>
        <v>4062.45</v>
      </c>
      <c r="H232" s="11">
        <f>$H$12</f>
        <v>0</v>
      </c>
      <c r="I232" s="11">
        <f>$I$12</f>
        <v>38864.62</v>
      </c>
      <c r="J232" s="153">
        <f>$J$12</f>
        <v>606.151</v>
      </c>
      <c r="K232" s="11">
        <f>$K$12</f>
        <v>49.78</v>
      </c>
      <c r="L232" s="11">
        <f>$L$12</f>
        <v>0</v>
      </c>
      <c r="M232" s="146">
        <f>$M$12</f>
        <v>655.9309999999999</v>
      </c>
      <c r="N232" s="11">
        <f>$N$12</f>
        <v>60.074</v>
      </c>
      <c r="O232" s="11">
        <f>$O$12</f>
        <v>0</v>
      </c>
      <c r="P232" s="11">
        <f>$P$12</f>
        <v>0</v>
      </c>
      <c r="Q232" s="11">
        <f>$Q$12</f>
        <v>60.074</v>
      </c>
      <c r="R232" s="171" t="s">
        <v>208</v>
      </c>
      <c r="S232" s="11">
        <f>$S$12</f>
        <v>2802.3880000000004</v>
      </c>
      <c r="T232" s="11">
        <f>$T$12</f>
        <v>196.47299999999996</v>
      </c>
      <c r="U232" s="11">
        <f>$U$12</f>
        <v>0</v>
      </c>
      <c r="V232" s="146">
        <f>$V$12</f>
        <v>2998.861</v>
      </c>
      <c r="W232" s="153">
        <f>$W$12</f>
        <v>78.88299999999998</v>
      </c>
      <c r="X232" s="11">
        <f>$X$12</f>
        <v>20.3</v>
      </c>
      <c r="Y232" s="11">
        <f>$Y$12</f>
        <v>0</v>
      </c>
      <c r="Z232" s="11">
        <f>$Z$12</f>
        <v>99.18299999999998</v>
      </c>
      <c r="AA232" s="153">
        <f>$AA$12</f>
        <v>0</v>
      </c>
      <c r="AB232" s="11">
        <f>$AB$12</f>
        <v>0</v>
      </c>
      <c r="AC232" s="11">
        <f>$AC$12</f>
        <v>0</v>
      </c>
      <c r="AD232" s="11">
        <f>$AD$12</f>
        <v>0</v>
      </c>
    </row>
    <row r="233" spans="1:30" s="27" customFormat="1" ht="12.75">
      <c r="A233" s="171" t="s">
        <v>209</v>
      </c>
      <c r="B233" s="11">
        <f>$B$31</f>
        <v>1043.1</v>
      </c>
      <c r="C233" s="11">
        <f>$C$31</f>
        <v>191.581</v>
      </c>
      <c r="D233" s="11">
        <f>$D$31</f>
        <v>104.1</v>
      </c>
      <c r="E233" s="146">
        <f>$E$31</f>
        <v>1338.7809999999997</v>
      </c>
      <c r="F233" s="153">
        <f>$F$31</f>
        <v>6587.3</v>
      </c>
      <c r="G233" s="11">
        <f>$G$31</f>
        <v>369.02200000000005</v>
      </c>
      <c r="H233" s="11">
        <f>$H$31</f>
        <v>521.1</v>
      </c>
      <c r="I233" s="11">
        <f>$I$31</f>
        <v>7477.4220000000005</v>
      </c>
      <c r="J233" s="153">
        <f>$J$31</f>
        <v>47.6</v>
      </c>
      <c r="K233" s="11">
        <f>$K$31</f>
        <v>0</v>
      </c>
      <c r="L233" s="11">
        <f>$L$31</f>
        <v>0</v>
      </c>
      <c r="M233" s="146">
        <f>$M$31</f>
        <v>47.6</v>
      </c>
      <c r="N233" s="11">
        <f>$N$31</f>
        <v>0</v>
      </c>
      <c r="O233" s="11">
        <f>$O$31</f>
        <v>0</v>
      </c>
      <c r="P233" s="11">
        <f>$P$31</f>
        <v>0</v>
      </c>
      <c r="Q233" s="11">
        <f>$Q$31</f>
        <v>0</v>
      </c>
      <c r="R233" s="171" t="s">
        <v>209</v>
      </c>
      <c r="S233" s="11">
        <f>$S$31</f>
        <v>1469.2</v>
      </c>
      <c r="T233" s="11">
        <f>$T$31</f>
        <v>72.324</v>
      </c>
      <c r="U233" s="11">
        <f>$U$31</f>
        <v>2.6</v>
      </c>
      <c r="V233" s="146">
        <f>$V$31</f>
        <v>1544.124</v>
      </c>
      <c r="W233" s="153">
        <f>$W$31</f>
        <v>0</v>
      </c>
      <c r="X233" s="11">
        <f>$X$31</f>
        <v>0</v>
      </c>
      <c r="Y233" s="11">
        <f>$Y$31</f>
        <v>0</v>
      </c>
      <c r="Z233" s="11">
        <f>$Z$31</f>
        <v>0</v>
      </c>
      <c r="AA233" s="153">
        <f>$AA$31</f>
        <v>0</v>
      </c>
      <c r="AB233" s="11">
        <f>$AB$31</f>
        <v>0</v>
      </c>
      <c r="AC233" s="11">
        <f>$AC$31</f>
        <v>0</v>
      </c>
      <c r="AD233" s="11">
        <f>$AD$31</f>
        <v>0</v>
      </c>
    </row>
    <row r="234" spans="1:30" s="27" customFormat="1" ht="12.75">
      <c r="A234" s="171" t="s">
        <v>210</v>
      </c>
      <c r="B234" s="11">
        <f>$B$35</f>
        <v>458.253</v>
      </c>
      <c r="C234" s="11">
        <f>$C$35</f>
        <v>47.468999999999994</v>
      </c>
      <c r="D234" s="11">
        <f>$D$35</f>
        <v>0</v>
      </c>
      <c r="E234" s="146">
        <f>$E$35</f>
        <v>505.722</v>
      </c>
      <c r="F234" s="153">
        <f>$F$35</f>
        <v>196.78</v>
      </c>
      <c r="G234" s="11">
        <f>$G$35</f>
        <v>389.95199999999994</v>
      </c>
      <c r="H234" s="11">
        <f>$H$35</f>
        <v>0</v>
      </c>
      <c r="I234" s="11">
        <f>$I$35</f>
        <v>586.732</v>
      </c>
      <c r="J234" s="153">
        <f>$J$35</f>
        <v>0</v>
      </c>
      <c r="K234" s="11">
        <f>$K$35</f>
        <v>0</v>
      </c>
      <c r="L234" s="11">
        <f>$L$35</f>
        <v>0</v>
      </c>
      <c r="M234" s="146">
        <f>$M$35</f>
        <v>0</v>
      </c>
      <c r="N234" s="11">
        <f>$N$35</f>
        <v>0</v>
      </c>
      <c r="O234" s="11">
        <f>$O$35</f>
        <v>0</v>
      </c>
      <c r="P234" s="11">
        <f>$P$35</f>
        <v>0</v>
      </c>
      <c r="Q234" s="11">
        <f>$Q$35</f>
        <v>0</v>
      </c>
      <c r="R234" s="171" t="s">
        <v>210</v>
      </c>
      <c r="S234" s="11">
        <f>$S$35</f>
        <v>1252.521</v>
      </c>
      <c r="T234" s="11">
        <f>$T$35</f>
        <v>319.284</v>
      </c>
      <c r="U234" s="11">
        <f>$U$35</f>
        <v>0</v>
      </c>
      <c r="V234" s="146">
        <f>$V$35</f>
        <v>1571.805</v>
      </c>
      <c r="W234" s="153">
        <f>$W$35</f>
        <v>0</v>
      </c>
      <c r="X234" s="11">
        <f>$X$35</f>
        <v>0</v>
      </c>
      <c r="Y234" s="11">
        <f>$Y$35</f>
        <v>0</v>
      </c>
      <c r="Z234" s="11">
        <f>$Z$35</f>
        <v>0</v>
      </c>
      <c r="AA234" s="153">
        <f>$AA$35</f>
        <v>0</v>
      </c>
      <c r="AB234" s="11">
        <f>$AB$35</f>
        <v>0</v>
      </c>
      <c r="AC234" s="11">
        <f>$AC$35</f>
        <v>0</v>
      </c>
      <c r="AD234" s="11">
        <f>$AD$35</f>
        <v>0</v>
      </c>
    </row>
    <row r="235" spans="1:30" s="27" customFormat="1" ht="12.75">
      <c r="A235" s="171" t="s">
        <v>211</v>
      </c>
      <c r="B235" s="11">
        <f>$B$49</f>
        <v>0</v>
      </c>
      <c r="C235" s="11">
        <f>$C$49</f>
        <v>0</v>
      </c>
      <c r="D235" s="11">
        <f>$D$49</f>
        <v>0</v>
      </c>
      <c r="E235" s="146">
        <f>$E$49</f>
        <v>0</v>
      </c>
      <c r="F235" s="153">
        <f>$F$49</f>
        <v>0</v>
      </c>
      <c r="G235" s="11">
        <f>$G$49</f>
        <v>0</v>
      </c>
      <c r="H235" s="11">
        <f>$H$49</f>
        <v>0</v>
      </c>
      <c r="I235" s="11">
        <f>$I$49</f>
        <v>0</v>
      </c>
      <c r="J235" s="153">
        <f>$J$49</f>
        <v>0</v>
      </c>
      <c r="K235" s="11">
        <f>$K$49</f>
        <v>0</v>
      </c>
      <c r="L235" s="11">
        <f>$L$49</f>
        <v>0</v>
      </c>
      <c r="M235" s="146">
        <f>$M$49</f>
        <v>0</v>
      </c>
      <c r="N235" s="11">
        <f>$N$49</f>
        <v>0</v>
      </c>
      <c r="O235" s="11">
        <f>$O$49</f>
        <v>0</v>
      </c>
      <c r="P235" s="11">
        <f>$P$49</f>
        <v>0</v>
      </c>
      <c r="Q235" s="11">
        <f>$Q$49</f>
        <v>0</v>
      </c>
      <c r="R235" s="171" t="s">
        <v>211</v>
      </c>
      <c r="S235" s="11">
        <f>$S$49</f>
        <v>0</v>
      </c>
      <c r="T235" s="11">
        <f>$T$49</f>
        <v>0</v>
      </c>
      <c r="U235" s="11">
        <f>$U$49</f>
        <v>0</v>
      </c>
      <c r="V235" s="146">
        <f>$V$49</f>
        <v>0</v>
      </c>
      <c r="W235" s="153">
        <f>$W$49</f>
        <v>0</v>
      </c>
      <c r="X235" s="11">
        <f>$X$49</f>
        <v>0</v>
      </c>
      <c r="Y235" s="11">
        <f>$Y$49</f>
        <v>0</v>
      </c>
      <c r="Z235" s="11">
        <f>$Z$49</f>
        <v>0</v>
      </c>
      <c r="AA235" s="153">
        <f>$AA$49</f>
        <v>0</v>
      </c>
      <c r="AB235" s="11">
        <f>$AB$49</f>
        <v>0</v>
      </c>
      <c r="AC235" s="11">
        <f>$AC$49</f>
        <v>0</v>
      </c>
      <c r="AD235" s="11">
        <f>$AD$49</f>
        <v>0</v>
      </c>
    </row>
    <row r="236" spans="1:30" s="27" customFormat="1" ht="12.75">
      <c r="A236" s="171" t="s">
        <v>212</v>
      </c>
      <c r="B236" s="11">
        <f>$B$67</f>
        <v>0</v>
      </c>
      <c r="C236" s="11">
        <f>$C$67</f>
        <v>0</v>
      </c>
      <c r="D236" s="11">
        <f>$D$67</f>
        <v>0</v>
      </c>
      <c r="E236" s="146">
        <f>$E$67</f>
        <v>0</v>
      </c>
      <c r="F236" s="153">
        <f>$F$67</f>
        <v>0</v>
      </c>
      <c r="G236" s="11">
        <f>$G$67</f>
        <v>32.2</v>
      </c>
      <c r="H236" s="11">
        <f>$H$67</f>
        <v>0</v>
      </c>
      <c r="I236" s="11">
        <f>$I$67</f>
        <v>32.2</v>
      </c>
      <c r="J236" s="153">
        <f>$J$67</f>
        <v>0</v>
      </c>
      <c r="K236" s="11">
        <f>$K$67</f>
        <v>0</v>
      </c>
      <c r="L236" s="11">
        <f>$L$67</f>
        <v>0</v>
      </c>
      <c r="M236" s="146">
        <f>$M$67</f>
        <v>0</v>
      </c>
      <c r="N236" s="11">
        <f>$N$67</f>
        <v>0</v>
      </c>
      <c r="O236" s="11">
        <f>$O$67</f>
        <v>0</v>
      </c>
      <c r="P236" s="11">
        <f>$P$67</f>
        <v>0</v>
      </c>
      <c r="Q236" s="11">
        <f>$Q$67</f>
        <v>0</v>
      </c>
      <c r="R236" s="171" t="s">
        <v>212</v>
      </c>
      <c r="S236" s="11">
        <f>$S$67</f>
        <v>0</v>
      </c>
      <c r="T236" s="11">
        <f>$T$67</f>
        <v>0</v>
      </c>
      <c r="U236" s="11">
        <f>$U$67</f>
        <v>0</v>
      </c>
      <c r="V236" s="146">
        <f>$V$67</f>
        <v>0</v>
      </c>
      <c r="W236" s="153">
        <f>$W$67</f>
        <v>0</v>
      </c>
      <c r="X236" s="11">
        <f>$X$67</f>
        <v>0</v>
      </c>
      <c r="Y236" s="11">
        <f>$Y$67</f>
        <v>0</v>
      </c>
      <c r="Z236" s="11">
        <f>$Z$67</f>
        <v>0</v>
      </c>
      <c r="AA236" s="153">
        <f>$AA$67</f>
        <v>0</v>
      </c>
      <c r="AB236" s="11">
        <f>$AB$67</f>
        <v>0</v>
      </c>
      <c r="AC236" s="11">
        <f>$AC$67</f>
        <v>0</v>
      </c>
      <c r="AD236" s="11">
        <f>$AD$67</f>
        <v>0</v>
      </c>
    </row>
    <row r="237" spans="1:30" s="76" customFormat="1" ht="12.75">
      <c r="A237" s="183" t="s">
        <v>103</v>
      </c>
      <c r="B237" s="167">
        <f aca="true" t="shared" si="42" ref="B237:Q237">B232+B233+B234+B235+B236</f>
        <v>7867.596999999999</v>
      </c>
      <c r="C237" s="167">
        <f t="shared" si="42"/>
        <v>479.36999999999995</v>
      </c>
      <c r="D237" s="167">
        <f t="shared" si="42"/>
        <v>104.1</v>
      </c>
      <c r="E237" s="167">
        <f t="shared" si="42"/>
        <v>8451.067</v>
      </c>
      <c r="F237" s="167">
        <f t="shared" si="42"/>
        <v>41586.25</v>
      </c>
      <c r="G237" s="167">
        <f t="shared" si="42"/>
        <v>4853.624</v>
      </c>
      <c r="H237" s="167">
        <f t="shared" si="42"/>
        <v>521.1</v>
      </c>
      <c r="I237" s="167">
        <f t="shared" si="42"/>
        <v>46960.974</v>
      </c>
      <c r="J237" s="167">
        <f t="shared" si="42"/>
        <v>653.751</v>
      </c>
      <c r="K237" s="167">
        <f t="shared" si="42"/>
        <v>49.78</v>
      </c>
      <c r="L237" s="167">
        <f t="shared" si="42"/>
        <v>0</v>
      </c>
      <c r="M237" s="167">
        <f t="shared" si="42"/>
        <v>703.531</v>
      </c>
      <c r="N237" s="167">
        <f t="shared" si="42"/>
        <v>60.074</v>
      </c>
      <c r="O237" s="167">
        <f t="shared" si="42"/>
        <v>0</v>
      </c>
      <c r="P237" s="167">
        <f t="shared" si="42"/>
        <v>0</v>
      </c>
      <c r="Q237" s="167">
        <f t="shared" si="42"/>
        <v>60.074</v>
      </c>
      <c r="R237" s="183" t="s">
        <v>103</v>
      </c>
      <c r="S237" s="167">
        <f aca="true" t="shared" si="43" ref="S237:AD237">S232+S233+S234+S235+S236</f>
        <v>5524.109</v>
      </c>
      <c r="T237" s="167">
        <f t="shared" si="43"/>
        <v>588.0809999999999</v>
      </c>
      <c r="U237" s="167">
        <f t="shared" si="43"/>
        <v>2.6</v>
      </c>
      <c r="V237" s="167">
        <f t="shared" si="43"/>
        <v>6114.79</v>
      </c>
      <c r="W237" s="167">
        <f t="shared" si="43"/>
        <v>78.88299999999998</v>
      </c>
      <c r="X237" s="167">
        <f t="shared" si="43"/>
        <v>20.3</v>
      </c>
      <c r="Y237" s="167">
        <f t="shared" si="43"/>
        <v>0</v>
      </c>
      <c r="Z237" s="167">
        <f t="shared" si="43"/>
        <v>99.18299999999998</v>
      </c>
      <c r="AA237" s="167">
        <f t="shared" si="43"/>
        <v>0</v>
      </c>
      <c r="AB237" s="167">
        <f t="shared" si="43"/>
        <v>0</v>
      </c>
      <c r="AC237" s="167">
        <f t="shared" si="43"/>
        <v>0</v>
      </c>
      <c r="AD237" s="167">
        <f t="shared" si="43"/>
        <v>0</v>
      </c>
    </row>
    <row r="238" spans="1:30" s="27" customFormat="1" ht="12.75">
      <c r="A238" s="174" t="s">
        <v>213</v>
      </c>
      <c r="B238" s="11"/>
      <c r="C238" s="11"/>
      <c r="D238" s="11"/>
      <c r="E238" s="146"/>
      <c r="F238" s="153"/>
      <c r="G238" s="11"/>
      <c r="H238" s="11"/>
      <c r="I238" s="11"/>
      <c r="J238" s="153"/>
      <c r="K238" s="11"/>
      <c r="L238" s="11"/>
      <c r="M238" s="146"/>
      <c r="N238" s="11"/>
      <c r="O238" s="11"/>
      <c r="P238" s="11"/>
      <c r="Q238" s="11"/>
      <c r="R238" s="174" t="s">
        <v>213</v>
      </c>
      <c r="S238" s="11"/>
      <c r="T238" s="11"/>
      <c r="U238" s="11"/>
      <c r="V238" s="146"/>
      <c r="W238" s="153"/>
      <c r="X238" s="11"/>
      <c r="Y238" s="11"/>
      <c r="Z238" s="11"/>
      <c r="AA238" s="153"/>
      <c r="AB238" s="11"/>
      <c r="AC238" s="11"/>
      <c r="AD238" s="11"/>
    </row>
    <row r="239" spans="1:30" s="27" customFormat="1" ht="12.75">
      <c r="A239" s="171" t="s">
        <v>214</v>
      </c>
      <c r="B239" s="11">
        <f>$B$5</f>
        <v>2746.46</v>
      </c>
      <c r="C239" s="11">
        <f>$C$5</f>
        <v>654.04</v>
      </c>
      <c r="D239" s="11">
        <f>$D$5</f>
        <v>0</v>
      </c>
      <c r="E239" s="146">
        <f>$E$5</f>
        <v>3400.5</v>
      </c>
      <c r="F239" s="153">
        <f>$F$5</f>
        <v>1619.159</v>
      </c>
      <c r="G239" s="11">
        <f>$G$5</f>
        <v>242.72</v>
      </c>
      <c r="H239" s="11">
        <f>$H$5</f>
        <v>0</v>
      </c>
      <c r="I239" s="11">
        <f>$I$5</f>
        <v>1861.8790000000001</v>
      </c>
      <c r="J239" s="153">
        <f>$J$5</f>
        <v>419.348</v>
      </c>
      <c r="K239" s="11">
        <f>$K$5</f>
        <v>46.59</v>
      </c>
      <c r="L239" s="11">
        <f>$L$5</f>
        <v>0</v>
      </c>
      <c r="M239" s="146">
        <f>$M$5</f>
        <v>465.938</v>
      </c>
      <c r="N239" s="11">
        <f>$N$5</f>
        <v>0</v>
      </c>
      <c r="O239" s="11">
        <f>$O$5</f>
        <v>0</v>
      </c>
      <c r="P239" s="11">
        <f>$P$5</f>
        <v>0</v>
      </c>
      <c r="Q239" s="11">
        <f>$Q$5</f>
        <v>0</v>
      </c>
      <c r="R239" s="171" t="s">
        <v>214</v>
      </c>
      <c r="S239" s="11">
        <f>$S$5</f>
        <v>1425.8989999999997</v>
      </c>
      <c r="T239" s="11">
        <f>$T$5</f>
        <v>302.21</v>
      </c>
      <c r="U239" s="11">
        <f>$U$5</f>
        <v>31.6</v>
      </c>
      <c r="V239" s="146">
        <f>$V$5</f>
        <v>1759.7089999999994</v>
      </c>
      <c r="W239" s="153">
        <f>$W$5</f>
        <v>0</v>
      </c>
      <c r="X239" s="11">
        <f>$X$5</f>
        <v>0</v>
      </c>
      <c r="Y239" s="11">
        <f>$Y$5</f>
        <v>0</v>
      </c>
      <c r="Z239" s="11">
        <f>$Z$5</f>
        <v>0</v>
      </c>
      <c r="AA239" s="153">
        <f>$AA$5</f>
        <v>0</v>
      </c>
      <c r="AB239" s="11">
        <f>$AB$5</f>
        <v>0</v>
      </c>
      <c r="AC239" s="11">
        <f>$AC$5</f>
        <v>0</v>
      </c>
      <c r="AD239" s="11">
        <f>$AD$5</f>
        <v>0</v>
      </c>
    </row>
    <row r="240" spans="1:30" s="27" customFormat="1" ht="12.75">
      <c r="A240" s="171" t="s">
        <v>215</v>
      </c>
      <c r="B240" s="11">
        <f>$B$6</f>
        <v>163.846</v>
      </c>
      <c r="C240" s="11">
        <f>$C$6</f>
        <v>0</v>
      </c>
      <c r="D240" s="11">
        <f>$D$6</f>
        <v>0</v>
      </c>
      <c r="E240" s="146">
        <f>$E$6</f>
        <v>163.846</v>
      </c>
      <c r="F240" s="153">
        <f>$F$6</f>
        <v>215.038</v>
      </c>
      <c r="G240" s="11">
        <f>$G$6</f>
        <v>0</v>
      </c>
      <c r="H240" s="11">
        <f>$H$6</f>
        <v>0</v>
      </c>
      <c r="I240" s="11">
        <f>$I$6</f>
        <v>215.038</v>
      </c>
      <c r="J240" s="153">
        <f>$J$6</f>
        <v>11.538999999999998</v>
      </c>
      <c r="K240" s="11">
        <f>$K$6</f>
        <v>0</v>
      </c>
      <c r="L240" s="11">
        <f>$L$6</f>
        <v>0</v>
      </c>
      <c r="M240" s="146">
        <f>$M$6</f>
        <v>11.538999999999998</v>
      </c>
      <c r="N240" s="11">
        <f>$N$6</f>
        <v>0</v>
      </c>
      <c r="O240" s="11">
        <f>$O$6</f>
        <v>0</v>
      </c>
      <c r="P240" s="11">
        <f>$P$6</f>
        <v>0</v>
      </c>
      <c r="Q240" s="11">
        <f>$Q$6</f>
        <v>0</v>
      </c>
      <c r="R240" s="171" t="s">
        <v>215</v>
      </c>
      <c r="S240" s="11">
        <f>$S$6</f>
        <v>13.646</v>
      </c>
      <c r="T240" s="11">
        <f>$T$6</f>
        <v>13.6</v>
      </c>
      <c r="U240" s="11">
        <f>$U$6</f>
        <v>0</v>
      </c>
      <c r="V240" s="146">
        <f>$V$6</f>
        <v>27.246000000000002</v>
      </c>
      <c r="W240" s="153">
        <f>$W$6</f>
        <v>0</v>
      </c>
      <c r="X240" s="11">
        <f>$X$6</f>
        <v>0</v>
      </c>
      <c r="Y240" s="11">
        <f>$Y$6</f>
        <v>0</v>
      </c>
      <c r="Z240" s="11">
        <f>$Z$6</f>
        <v>0</v>
      </c>
      <c r="AA240" s="153">
        <f>$AA$6</f>
        <v>0</v>
      </c>
      <c r="AB240" s="11">
        <f>$AB$6</f>
        <v>0</v>
      </c>
      <c r="AC240" s="11">
        <f>$AC$6</f>
        <v>0</v>
      </c>
      <c r="AD240" s="11">
        <f>$AD$6</f>
        <v>0</v>
      </c>
    </row>
    <row r="241" spans="1:30" s="27" customFormat="1" ht="12.75">
      <c r="A241" s="171" t="s">
        <v>216</v>
      </c>
      <c r="B241" s="11">
        <f>$B$7</f>
        <v>77.9</v>
      </c>
      <c r="C241" s="11">
        <f>$C$7</f>
        <v>0</v>
      </c>
      <c r="D241" s="11">
        <f>$D$7</f>
        <v>0</v>
      </c>
      <c r="E241" s="146">
        <f>$E$7</f>
        <v>77.9</v>
      </c>
      <c r="F241" s="153">
        <f>$F$7</f>
        <v>70.1</v>
      </c>
      <c r="G241" s="11">
        <f>$G$7</f>
        <v>0</v>
      </c>
      <c r="H241" s="11">
        <f>$H$7</f>
        <v>0</v>
      </c>
      <c r="I241" s="11">
        <f>$I$7</f>
        <v>70.1</v>
      </c>
      <c r="J241" s="153">
        <f>$J$7</f>
        <v>0</v>
      </c>
      <c r="K241" s="11">
        <f>$K$7</f>
        <v>0</v>
      </c>
      <c r="L241" s="11">
        <f>$L$7</f>
        <v>0</v>
      </c>
      <c r="M241" s="146">
        <f>$M$7</f>
        <v>0</v>
      </c>
      <c r="N241" s="11">
        <f>$N$7</f>
        <v>0</v>
      </c>
      <c r="O241" s="11">
        <f>$O$7</f>
        <v>0</v>
      </c>
      <c r="P241" s="11">
        <f>$P$7</f>
        <v>0</v>
      </c>
      <c r="Q241" s="11">
        <f>$Q$7</f>
        <v>0</v>
      </c>
      <c r="R241" s="171" t="s">
        <v>216</v>
      </c>
      <c r="S241" s="11">
        <f>$S$7</f>
        <v>0</v>
      </c>
      <c r="T241" s="11">
        <f>$T$7</f>
        <v>0</v>
      </c>
      <c r="U241" s="11">
        <f>$U$7</f>
        <v>0</v>
      </c>
      <c r="V241" s="146">
        <f>$V$7</f>
        <v>0</v>
      </c>
      <c r="W241" s="153">
        <f>$W$7</f>
        <v>0</v>
      </c>
      <c r="X241" s="11">
        <f>$X$7</f>
        <v>0</v>
      </c>
      <c r="Y241" s="11">
        <f>$Y$7</f>
        <v>0</v>
      </c>
      <c r="Z241" s="11">
        <f>$Z$7</f>
        <v>0</v>
      </c>
      <c r="AA241" s="153">
        <f>$AA$7</f>
        <v>0</v>
      </c>
      <c r="AB241" s="11">
        <f>$AB$7</f>
        <v>0</v>
      </c>
      <c r="AC241" s="11">
        <f>$AC$7</f>
        <v>0</v>
      </c>
      <c r="AD241" s="11">
        <f>$AD$7</f>
        <v>0</v>
      </c>
    </row>
    <row r="242" spans="1:30" s="27" customFormat="1" ht="12.75">
      <c r="A242" s="171" t="s">
        <v>217</v>
      </c>
      <c r="B242" s="11">
        <f>$B$14</f>
        <v>937.6</v>
      </c>
      <c r="C242" s="11">
        <f>$C$14</f>
        <v>0</v>
      </c>
      <c r="D242" s="11">
        <f>$D$14</f>
        <v>82.8</v>
      </c>
      <c r="E242" s="146">
        <f>$E$14</f>
        <v>1020.4</v>
      </c>
      <c r="F242" s="153">
        <f>$F$14</f>
        <v>2500.3</v>
      </c>
      <c r="G242" s="11">
        <f>$G$14</f>
        <v>0</v>
      </c>
      <c r="H242" s="11">
        <f>$H$14</f>
        <v>149.4</v>
      </c>
      <c r="I242" s="11">
        <f>$I$14</f>
        <v>2649.7</v>
      </c>
      <c r="J242" s="153">
        <f>$J$14</f>
        <v>58.1</v>
      </c>
      <c r="K242" s="11">
        <f>$K$14</f>
        <v>0</v>
      </c>
      <c r="L242" s="11">
        <f>$L$14</f>
        <v>18.5</v>
      </c>
      <c r="M242" s="146">
        <f>$M$14</f>
        <v>76.6</v>
      </c>
      <c r="N242" s="11">
        <f>$N$14</f>
        <v>0</v>
      </c>
      <c r="O242" s="11">
        <f>$O$14</f>
        <v>0</v>
      </c>
      <c r="P242" s="11">
        <f>$P$14</f>
        <v>6.2</v>
      </c>
      <c r="Q242" s="11">
        <f>$Q$14</f>
        <v>6.2</v>
      </c>
      <c r="R242" s="171" t="s">
        <v>217</v>
      </c>
      <c r="S242" s="11">
        <f>$S$14</f>
        <v>1303.1</v>
      </c>
      <c r="T242" s="11">
        <f>$T$14</f>
        <v>0</v>
      </c>
      <c r="U242" s="11">
        <f>$U$14</f>
        <v>34.3</v>
      </c>
      <c r="V242" s="146">
        <f>$V$14</f>
        <v>1337.4</v>
      </c>
      <c r="W242" s="153">
        <f>$W$14</f>
        <v>0</v>
      </c>
      <c r="X242" s="11">
        <f>$X$14</f>
        <v>0</v>
      </c>
      <c r="Y242" s="11">
        <f>$Y$14</f>
        <v>0</v>
      </c>
      <c r="Z242" s="11">
        <f>$Z$14</f>
        <v>0</v>
      </c>
      <c r="AA242" s="153">
        <f>$AA$14</f>
        <v>0</v>
      </c>
      <c r="AB242" s="11">
        <f>$AB$14</f>
        <v>0</v>
      </c>
      <c r="AC242" s="11">
        <f>$AC$14</f>
        <v>0</v>
      </c>
      <c r="AD242" s="11">
        <f>$AD$14</f>
        <v>0</v>
      </c>
    </row>
    <row r="243" spans="1:30" s="27" customFormat="1" ht="12.75">
      <c r="A243" s="171" t="s">
        <v>218</v>
      </c>
      <c r="B243" s="11">
        <f>$B$84</f>
        <v>268.385</v>
      </c>
      <c r="C243" s="11">
        <f>$C$84</f>
        <v>0</v>
      </c>
      <c r="D243" s="11">
        <f>$D$84</f>
        <v>0</v>
      </c>
      <c r="E243" s="146">
        <f>$E$84</f>
        <v>268.385</v>
      </c>
      <c r="F243" s="153">
        <f>$F$84</f>
        <v>101.6</v>
      </c>
      <c r="G243" s="11">
        <f>$G$84</f>
        <v>0</v>
      </c>
      <c r="H243" s="11">
        <f>$H$84</f>
        <v>0</v>
      </c>
      <c r="I243" s="11">
        <f>$I$84</f>
        <v>101.6</v>
      </c>
      <c r="J243" s="153">
        <f>$J$84</f>
        <v>105.251</v>
      </c>
      <c r="K243" s="11">
        <f>$K$84</f>
        <v>0</v>
      </c>
      <c r="L243" s="11">
        <f>$L$84</f>
        <v>0</v>
      </c>
      <c r="M243" s="146">
        <f>$M$84</f>
        <v>105.251</v>
      </c>
      <c r="N243" s="11">
        <f>$N$84</f>
        <v>6.093999999999999</v>
      </c>
      <c r="O243" s="11">
        <f>$O$84</f>
        <v>0</v>
      </c>
      <c r="P243" s="11">
        <f>$P$84</f>
        <v>0</v>
      </c>
      <c r="Q243" s="11">
        <f>$Q$84</f>
        <v>6.093999999999999</v>
      </c>
      <c r="R243" s="171" t="s">
        <v>218</v>
      </c>
      <c r="S243" s="11">
        <f>$S$84</f>
        <v>318.475</v>
      </c>
      <c r="T243" s="11">
        <f>$T$84</f>
        <v>0</v>
      </c>
      <c r="U243" s="11">
        <f>$U$84</f>
        <v>0</v>
      </c>
      <c r="V243" s="146">
        <f>$V$84</f>
        <v>318.475</v>
      </c>
      <c r="W243" s="153">
        <f>$W$84</f>
        <v>0</v>
      </c>
      <c r="X243" s="11">
        <f>$X$84</f>
        <v>0</v>
      </c>
      <c r="Y243" s="11">
        <f>$Y$84</f>
        <v>0</v>
      </c>
      <c r="Z243" s="11">
        <f>$Z$84</f>
        <v>0</v>
      </c>
      <c r="AA243" s="153">
        <f>$AA$84</f>
        <v>0</v>
      </c>
      <c r="AB243" s="11">
        <f>$AB$84</f>
        <v>0</v>
      </c>
      <c r="AC243" s="11">
        <f>$AC$84</f>
        <v>0</v>
      </c>
      <c r="AD243" s="11">
        <f>$AD$84</f>
        <v>0</v>
      </c>
    </row>
    <row r="244" spans="1:30" s="27" customFormat="1" ht="12.75">
      <c r="A244" s="171" t="s">
        <v>219</v>
      </c>
      <c r="B244" s="11">
        <f>$B$85</f>
        <v>926.8</v>
      </c>
      <c r="C244" s="11">
        <f>$C$85</f>
        <v>97</v>
      </c>
      <c r="D244" s="11">
        <f>$D$85</f>
        <v>0</v>
      </c>
      <c r="E244" s="146">
        <f>$E$85</f>
        <v>1023.8</v>
      </c>
      <c r="F244" s="153">
        <f>$F$85</f>
        <v>4764.1</v>
      </c>
      <c r="G244" s="11">
        <f>$G$85</f>
        <v>2030.4</v>
      </c>
      <c r="H244" s="11">
        <f>$H$85</f>
        <v>0</v>
      </c>
      <c r="I244" s="11">
        <f>$I$85</f>
        <v>6794.5</v>
      </c>
      <c r="J244" s="153">
        <f>$J$85</f>
        <v>0</v>
      </c>
      <c r="K244" s="11">
        <f>$K$85</f>
        <v>0</v>
      </c>
      <c r="L244" s="11">
        <f>$L$85</f>
        <v>0</v>
      </c>
      <c r="M244" s="146">
        <f>$M$85</f>
        <v>0</v>
      </c>
      <c r="N244" s="11">
        <f>$N$85</f>
        <v>0</v>
      </c>
      <c r="O244" s="11">
        <f>$O$85</f>
        <v>0</v>
      </c>
      <c r="P244" s="11">
        <f>$P$85</f>
        <v>0</v>
      </c>
      <c r="Q244" s="11">
        <f>$Q$85</f>
        <v>0</v>
      </c>
      <c r="R244" s="171" t="s">
        <v>219</v>
      </c>
      <c r="S244" s="11">
        <f>$S$85</f>
        <v>272.4</v>
      </c>
      <c r="T244" s="11">
        <f>$T$85</f>
        <v>178.2</v>
      </c>
      <c r="U244" s="11">
        <f>$U$85</f>
        <v>0</v>
      </c>
      <c r="V244" s="146">
        <f>$V$85</f>
        <v>450.6</v>
      </c>
      <c r="W244" s="153">
        <f>$W$85</f>
        <v>0</v>
      </c>
      <c r="X244" s="11">
        <f>$X$85</f>
        <v>0</v>
      </c>
      <c r="Y244" s="11">
        <f>$Y$85</f>
        <v>0</v>
      </c>
      <c r="Z244" s="11">
        <f>$Z$85</f>
        <v>0</v>
      </c>
      <c r="AA244" s="153">
        <f>$AA$85</f>
        <v>0</v>
      </c>
      <c r="AB244" s="11">
        <f>$AB$85</f>
        <v>0</v>
      </c>
      <c r="AC244" s="11">
        <f>$AC$85</f>
        <v>0</v>
      </c>
      <c r="AD244" s="11">
        <f>$AD$85</f>
        <v>0</v>
      </c>
    </row>
    <row r="245" spans="1:30" s="76" customFormat="1" ht="12.75">
      <c r="A245" s="183" t="s">
        <v>103</v>
      </c>
      <c r="B245" s="167">
        <f aca="true" t="shared" si="44" ref="B245:Q245">B239+B240+B241+B242+B243+B244</f>
        <v>5120.991</v>
      </c>
      <c r="C245" s="167">
        <f t="shared" si="44"/>
        <v>751.04</v>
      </c>
      <c r="D245" s="167">
        <f t="shared" si="44"/>
        <v>82.8</v>
      </c>
      <c r="E245" s="167">
        <f t="shared" si="44"/>
        <v>5954.831</v>
      </c>
      <c r="F245" s="167">
        <f t="shared" si="44"/>
        <v>9270.297</v>
      </c>
      <c r="G245" s="167">
        <f t="shared" si="44"/>
        <v>2273.12</v>
      </c>
      <c r="H245" s="167">
        <f t="shared" si="44"/>
        <v>149.4</v>
      </c>
      <c r="I245" s="167">
        <f t="shared" si="44"/>
        <v>11692.817000000001</v>
      </c>
      <c r="J245" s="167">
        <f t="shared" si="44"/>
        <v>594.238</v>
      </c>
      <c r="K245" s="167">
        <f t="shared" si="44"/>
        <v>46.59</v>
      </c>
      <c r="L245" s="167">
        <f t="shared" si="44"/>
        <v>18.5</v>
      </c>
      <c r="M245" s="167">
        <f t="shared" si="44"/>
        <v>659.328</v>
      </c>
      <c r="N245" s="167">
        <f t="shared" si="44"/>
        <v>6.093999999999999</v>
      </c>
      <c r="O245" s="167">
        <f t="shared" si="44"/>
        <v>0</v>
      </c>
      <c r="P245" s="167">
        <f t="shared" si="44"/>
        <v>6.2</v>
      </c>
      <c r="Q245" s="167">
        <f t="shared" si="44"/>
        <v>12.294</v>
      </c>
      <c r="R245" s="183" t="s">
        <v>103</v>
      </c>
      <c r="S245" s="167">
        <f aca="true" t="shared" si="45" ref="S245:AD245">S239+S240+S241+S242+S243+S244</f>
        <v>3333.5199999999995</v>
      </c>
      <c r="T245" s="167">
        <f t="shared" si="45"/>
        <v>494.01</v>
      </c>
      <c r="U245" s="167">
        <f t="shared" si="45"/>
        <v>65.9</v>
      </c>
      <c r="V245" s="167">
        <f t="shared" si="45"/>
        <v>3893.4299999999994</v>
      </c>
      <c r="W245" s="167">
        <f t="shared" si="45"/>
        <v>0</v>
      </c>
      <c r="X245" s="167">
        <f t="shared" si="45"/>
        <v>0</v>
      </c>
      <c r="Y245" s="167">
        <f t="shared" si="45"/>
        <v>0</v>
      </c>
      <c r="Z245" s="167">
        <f t="shared" si="45"/>
        <v>0</v>
      </c>
      <c r="AA245" s="167">
        <f t="shared" si="45"/>
        <v>0</v>
      </c>
      <c r="AB245" s="167">
        <f t="shared" si="45"/>
        <v>0</v>
      </c>
      <c r="AC245" s="167">
        <f t="shared" si="45"/>
        <v>0</v>
      </c>
      <c r="AD245" s="167">
        <f t="shared" si="45"/>
        <v>0</v>
      </c>
    </row>
    <row r="246" spans="1:30" s="27" customFormat="1" ht="12.75">
      <c r="A246" s="174" t="s">
        <v>220</v>
      </c>
      <c r="B246" s="11"/>
      <c r="C246" s="11"/>
      <c r="D246" s="11"/>
      <c r="E246" s="146"/>
      <c r="F246" s="153"/>
      <c r="G246" s="11"/>
      <c r="H246" s="11"/>
      <c r="I246" s="11"/>
      <c r="J246" s="153"/>
      <c r="K246" s="11"/>
      <c r="L246" s="11"/>
      <c r="M246" s="146"/>
      <c r="N246" s="11"/>
      <c r="O246" s="11"/>
      <c r="P246" s="11"/>
      <c r="Q246" s="11"/>
      <c r="R246" s="174" t="s">
        <v>220</v>
      </c>
      <c r="S246" s="11"/>
      <c r="T246" s="11"/>
      <c r="U246" s="11"/>
      <c r="V246" s="146"/>
      <c r="W246" s="153"/>
      <c r="X246" s="11"/>
      <c r="Y246" s="11"/>
      <c r="Z246" s="11"/>
      <c r="AA246" s="153"/>
      <c r="AB246" s="11"/>
      <c r="AC246" s="11"/>
      <c r="AD246" s="11"/>
    </row>
    <row r="247" spans="1:30" s="27" customFormat="1" ht="12.75">
      <c r="A247" s="171" t="s">
        <v>221</v>
      </c>
      <c r="B247" s="11">
        <f>$B$21</f>
        <v>0</v>
      </c>
      <c r="C247" s="11">
        <f>$C$21</f>
        <v>0</v>
      </c>
      <c r="D247" s="11">
        <f>$D$21</f>
        <v>0</v>
      </c>
      <c r="E247" s="158">
        <f>$E$21</f>
        <v>0</v>
      </c>
      <c r="F247" s="11">
        <f>$F$21</f>
        <v>0</v>
      </c>
      <c r="G247" s="11">
        <f>$G$21</f>
        <v>0</v>
      </c>
      <c r="H247" s="11">
        <f>$H$21</f>
        <v>0</v>
      </c>
      <c r="I247" s="158">
        <f>$I$21</f>
        <v>0</v>
      </c>
      <c r="J247" s="11">
        <f>$J$21</f>
        <v>0</v>
      </c>
      <c r="K247" s="11">
        <f>$K$21</f>
        <v>0</v>
      </c>
      <c r="L247" s="11">
        <f>$L$21</f>
        <v>0</v>
      </c>
      <c r="M247" s="158">
        <f>$M$21</f>
        <v>0</v>
      </c>
      <c r="N247" s="11">
        <f>$N$21</f>
        <v>0</v>
      </c>
      <c r="O247" s="11">
        <f>$O$21</f>
        <v>0</v>
      </c>
      <c r="P247" s="11">
        <f>$P$21</f>
        <v>0</v>
      </c>
      <c r="Q247" s="11">
        <f>$Q$21</f>
        <v>0</v>
      </c>
      <c r="R247" s="171" t="s">
        <v>221</v>
      </c>
      <c r="S247" s="11">
        <f>$S$21</f>
        <v>0</v>
      </c>
      <c r="T247" s="11">
        <f>$T$21</f>
        <v>0</v>
      </c>
      <c r="U247" s="11">
        <f>$U$21</f>
        <v>0</v>
      </c>
      <c r="V247" s="158">
        <f>$V$21</f>
        <v>0</v>
      </c>
      <c r="W247" s="11">
        <f>$W$21</f>
        <v>0</v>
      </c>
      <c r="X247" s="11">
        <f>$X$21</f>
        <v>0</v>
      </c>
      <c r="Y247" s="11">
        <f>$Y$21</f>
        <v>0</v>
      </c>
      <c r="Z247" s="158">
        <f>$Z$21</f>
        <v>0</v>
      </c>
      <c r="AA247" s="11">
        <f>$AA$21</f>
        <v>0</v>
      </c>
      <c r="AB247" s="11">
        <f>$AB$21</f>
        <v>0</v>
      </c>
      <c r="AC247" s="11">
        <f>$AC$21</f>
        <v>0</v>
      </c>
      <c r="AD247" s="11">
        <f>$AD$21</f>
        <v>0</v>
      </c>
    </row>
    <row r="248" spans="1:30" s="27" customFormat="1" ht="12.75">
      <c r="A248" s="172" t="s">
        <v>222</v>
      </c>
      <c r="B248" s="66">
        <f>$B$101</f>
        <v>925.2</v>
      </c>
      <c r="C248" s="66">
        <f>$C$101</f>
        <v>159.1</v>
      </c>
      <c r="D248" s="66">
        <f>$D$101</f>
        <v>0</v>
      </c>
      <c r="E248" s="159">
        <f>$E$101</f>
        <v>1084.3</v>
      </c>
      <c r="F248" s="66">
        <f>$F$101</f>
        <v>0</v>
      </c>
      <c r="G248" s="66">
        <f>$G$101</f>
        <v>0</v>
      </c>
      <c r="H248" s="66">
        <f>$H$101</f>
        <v>0</v>
      </c>
      <c r="I248" s="159">
        <f>$I$101</f>
        <v>0</v>
      </c>
      <c r="J248" s="66">
        <f>$J$101</f>
        <v>0</v>
      </c>
      <c r="K248" s="66">
        <f>$K$101</f>
        <v>0</v>
      </c>
      <c r="L248" s="66">
        <f>$L$101</f>
        <v>0</v>
      </c>
      <c r="M248" s="159">
        <f>$M$101</f>
        <v>0</v>
      </c>
      <c r="N248" s="66">
        <f>$N$101</f>
        <v>0</v>
      </c>
      <c r="O248" s="66">
        <f>$O$101</f>
        <v>0</v>
      </c>
      <c r="P248" s="66">
        <f>$P$101</f>
        <v>0</v>
      </c>
      <c r="Q248" s="66">
        <f>$Q$101</f>
        <v>0</v>
      </c>
      <c r="R248" s="172" t="s">
        <v>222</v>
      </c>
      <c r="S248" s="66">
        <f>$S$101</f>
        <v>0</v>
      </c>
      <c r="T248" s="66">
        <f>$T$101</f>
        <v>0</v>
      </c>
      <c r="U248" s="66">
        <f>$U$101</f>
        <v>0</v>
      </c>
      <c r="V248" s="159">
        <f>$V$101</f>
        <v>0</v>
      </c>
      <c r="W248" s="66">
        <f>$W$101</f>
        <v>0</v>
      </c>
      <c r="X248" s="66">
        <f>$X$101</f>
        <v>0</v>
      </c>
      <c r="Y248" s="66">
        <f>$Y$101</f>
        <v>0</v>
      </c>
      <c r="Z248" s="159">
        <f>$Z$101</f>
        <v>0</v>
      </c>
      <c r="AA248" s="66">
        <f>$AA$101</f>
        <v>0</v>
      </c>
      <c r="AB248" s="66">
        <f>$AB$101</f>
        <v>0</v>
      </c>
      <c r="AC248" s="66">
        <f>$AC$101</f>
        <v>0</v>
      </c>
      <c r="AD248" s="66">
        <f>$AD$101</f>
        <v>0</v>
      </c>
    </row>
    <row r="249" spans="1:30" s="162" customFormat="1" ht="19.5" customHeight="1">
      <c r="A249" s="173" t="s">
        <v>223</v>
      </c>
      <c r="B249" s="160">
        <f aca="true" t="shared" si="46" ref="B249:Q249">B118+B124+B129+B133+B141+B146+B152+B156+B162+B166+B172+B179+B186+B192+B199+B209+B214+B224+B230+B237+B245+B247+B248</f>
        <v>3074626.0949999997</v>
      </c>
      <c r="C249" s="160">
        <f t="shared" si="46"/>
        <v>1739623.2589999998</v>
      </c>
      <c r="D249" s="160">
        <f t="shared" si="46"/>
        <v>38237.935000000005</v>
      </c>
      <c r="E249" s="194">
        <f t="shared" si="46"/>
        <v>4852487.289</v>
      </c>
      <c r="F249" s="160">
        <f t="shared" si="46"/>
        <v>1020939.1860000001</v>
      </c>
      <c r="G249" s="160">
        <f t="shared" si="46"/>
        <v>518553.15099999995</v>
      </c>
      <c r="H249" s="127">
        <f t="shared" si="46"/>
        <v>28258.087999999996</v>
      </c>
      <c r="I249" s="133">
        <f t="shared" si="46"/>
        <v>1567750.425</v>
      </c>
      <c r="J249" s="160">
        <f t="shared" si="46"/>
        <v>68892.83600000001</v>
      </c>
      <c r="K249" s="160">
        <f t="shared" si="46"/>
        <v>35025.598999999995</v>
      </c>
      <c r="L249" s="127">
        <f t="shared" si="46"/>
        <v>3345.9919999999997</v>
      </c>
      <c r="M249" s="133">
        <f t="shared" si="46"/>
        <v>107264.427</v>
      </c>
      <c r="N249" s="160">
        <f t="shared" si="46"/>
        <v>12548.785000000002</v>
      </c>
      <c r="O249" s="160">
        <f t="shared" si="46"/>
        <v>7307.18</v>
      </c>
      <c r="P249" s="127">
        <f t="shared" si="46"/>
        <v>1850.05</v>
      </c>
      <c r="Q249" s="127">
        <f t="shared" si="46"/>
        <v>21706.015000000003</v>
      </c>
      <c r="R249" s="173" t="s">
        <v>223</v>
      </c>
      <c r="S249" s="160">
        <f aca="true" t="shared" si="47" ref="S249:AD249">S118+S124+S129+S133+S141+S146+S152+S156+S162+S166+S172+S179+S186+S192+S199+S209+S214+S224+S230+S237+S245+S247+S248</f>
        <v>303592.7210000001</v>
      </c>
      <c r="T249" s="160">
        <f t="shared" si="47"/>
        <v>139523.086</v>
      </c>
      <c r="U249" s="127">
        <f t="shared" si="47"/>
        <v>11343.097000000002</v>
      </c>
      <c r="V249" s="161">
        <f t="shared" si="47"/>
        <v>454458.904</v>
      </c>
      <c r="W249" s="160">
        <f t="shared" si="47"/>
        <v>171492.831</v>
      </c>
      <c r="X249" s="160">
        <f t="shared" si="47"/>
        <v>68554.81100000002</v>
      </c>
      <c r="Y249" s="127">
        <f t="shared" si="47"/>
        <v>5345.11</v>
      </c>
      <c r="Z249" s="133">
        <f t="shared" si="47"/>
        <v>245392.75199999995</v>
      </c>
      <c r="AA249" s="160">
        <f t="shared" si="47"/>
        <v>2668.4999999999995</v>
      </c>
      <c r="AB249" s="160">
        <f t="shared" si="47"/>
        <v>241.73999999999998</v>
      </c>
      <c r="AC249" s="127">
        <f t="shared" si="47"/>
        <v>190.73</v>
      </c>
      <c r="AD249" s="127">
        <f t="shared" si="47"/>
        <v>3100.9699999999993</v>
      </c>
    </row>
    <row r="250" spans="1:30" s="27" customFormat="1" ht="21.75" customHeight="1">
      <c r="A250" s="43" t="s">
        <v>224</v>
      </c>
      <c r="B250" s="44" t="s">
        <v>225</v>
      </c>
      <c r="C250" s="46"/>
      <c r="D250" s="46"/>
      <c r="E250" s="102"/>
      <c r="F250" s="42"/>
      <c r="G250" s="51"/>
      <c r="H250" s="42"/>
      <c r="I250" s="103"/>
      <c r="J250" s="48"/>
      <c r="K250" s="51"/>
      <c r="L250" s="49"/>
      <c r="M250" s="104"/>
      <c r="N250" s="35"/>
      <c r="O250" s="49"/>
      <c r="P250" s="42"/>
      <c r="Q250" s="103"/>
      <c r="R250" s="43" t="s">
        <v>224</v>
      </c>
      <c r="S250" s="44" t="s">
        <v>225</v>
      </c>
      <c r="T250" s="46"/>
      <c r="U250" s="46"/>
      <c r="V250" s="47"/>
      <c r="W250" s="51"/>
      <c r="X250" s="51"/>
      <c r="Y250" s="51"/>
      <c r="Z250" s="47"/>
      <c r="AA250" s="51"/>
      <c r="AB250" s="51"/>
      <c r="AC250" s="51"/>
      <c r="AD250" s="47"/>
    </row>
    <row r="251" spans="1:30" s="27" customFormat="1" ht="12">
      <c r="A251" s="28"/>
      <c r="B251" s="31"/>
      <c r="C251" s="31"/>
      <c r="D251" s="31"/>
      <c r="E251" s="100"/>
      <c r="F251" s="42"/>
      <c r="G251" s="51"/>
      <c r="H251" s="42"/>
      <c r="I251" s="100"/>
      <c r="J251" s="33"/>
      <c r="K251" s="51"/>
      <c r="L251" s="51"/>
      <c r="M251" s="100"/>
      <c r="N251" s="52"/>
      <c r="O251" s="51"/>
      <c r="P251" s="77"/>
      <c r="Q251" s="100"/>
      <c r="R251" s="28"/>
      <c r="S251" s="31"/>
      <c r="T251" s="31"/>
      <c r="U251" s="31"/>
      <c r="V251" s="32"/>
      <c r="W251" s="31"/>
      <c r="X251" s="31"/>
      <c r="Y251" s="31"/>
      <c r="Z251" s="32"/>
      <c r="AA251" s="31"/>
      <c r="AB251" s="31"/>
      <c r="AC251" s="31"/>
      <c r="AD251" s="47"/>
    </row>
    <row r="252" spans="1:30" s="29" customFormat="1" ht="12">
      <c r="A252" s="18"/>
      <c r="B252" s="18"/>
      <c r="C252" s="69"/>
      <c r="D252" s="18"/>
      <c r="E252" s="97"/>
      <c r="F252" s="78"/>
      <c r="G252" s="114"/>
      <c r="H252" s="78"/>
      <c r="I252" s="97"/>
      <c r="J252" s="18"/>
      <c r="K252" s="114"/>
      <c r="L252" s="78"/>
      <c r="M252" s="97"/>
      <c r="N252" s="18"/>
      <c r="O252" s="114"/>
      <c r="P252" s="78"/>
      <c r="Q252" s="97"/>
      <c r="R252" s="53"/>
      <c r="S252" s="18"/>
      <c r="T252" s="69"/>
      <c r="U252" s="18"/>
      <c r="V252" s="18"/>
      <c r="W252" s="18"/>
      <c r="X252" s="69"/>
      <c r="Y252" s="18"/>
      <c r="Z252" s="18"/>
      <c r="AA252" s="18"/>
      <c r="AB252" s="69"/>
      <c r="AC252" s="18"/>
      <c r="AD252" s="78"/>
    </row>
    <row r="253" spans="1:30" s="27" customFormat="1" ht="12">
      <c r="A253" s="28"/>
      <c r="B253" s="31"/>
      <c r="C253" s="31"/>
      <c r="D253" s="31"/>
      <c r="E253" s="100"/>
      <c r="F253" s="42"/>
      <c r="G253" s="51"/>
      <c r="H253" s="42"/>
      <c r="I253" s="100"/>
      <c r="J253" s="33"/>
      <c r="K253" s="51"/>
      <c r="L253" s="51"/>
      <c r="M253" s="100"/>
      <c r="N253" s="52"/>
      <c r="O253" s="51"/>
      <c r="P253" s="77"/>
      <c r="Q253" s="100"/>
      <c r="R253" s="28"/>
      <c r="S253" s="31"/>
      <c r="T253" s="31"/>
      <c r="U253" s="31"/>
      <c r="V253" s="32"/>
      <c r="W253" s="31"/>
      <c r="X253" s="31"/>
      <c r="Y253" s="31"/>
      <c r="Z253" s="32"/>
      <c r="AA253" s="31"/>
      <c r="AB253" s="31"/>
      <c r="AC253" s="31"/>
      <c r="AD253" s="47"/>
    </row>
    <row r="254" spans="1:30" s="27" customFormat="1" ht="12">
      <c r="A254" s="28"/>
      <c r="B254" s="31"/>
      <c r="C254" s="31"/>
      <c r="D254" s="58"/>
      <c r="E254" s="100"/>
      <c r="F254" s="42"/>
      <c r="G254" s="51"/>
      <c r="H254" s="85"/>
      <c r="I254" s="100"/>
      <c r="J254" s="33"/>
      <c r="K254" s="51"/>
      <c r="L254" s="85"/>
      <c r="M254" s="100"/>
      <c r="N254" s="52"/>
      <c r="O254" s="51"/>
      <c r="P254" s="85"/>
      <c r="Q254" s="100"/>
      <c r="R254" s="28"/>
      <c r="S254" s="31"/>
      <c r="T254" s="31"/>
      <c r="U254" s="31"/>
      <c r="V254" s="32"/>
      <c r="W254" s="31"/>
      <c r="X254" s="31"/>
      <c r="Y254" s="31"/>
      <c r="Z254" s="32"/>
      <c r="AA254" s="31"/>
      <c r="AB254" s="31"/>
      <c r="AC254" s="31"/>
      <c r="AD254" s="47"/>
    </row>
    <row r="255" spans="1:30" s="27" customFormat="1" ht="12">
      <c r="A255" s="28"/>
      <c r="B255" s="31"/>
      <c r="C255" s="31"/>
      <c r="D255" s="31"/>
      <c r="E255" s="100"/>
      <c r="F255" s="42"/>
      <c r="G255" s="51"/>
      <c r="H255" s="42"/>
      <c r="I255" s="100"/>
      <c r="J255" s="33"/>
      <c r="K255" s="51"/>
      <c r="L255" s="51"/>
      <c r="M255" s="100"/>
      <c r="N255" s="52"/>
      <c r="O255" s="51"/>
      <c r="P255" s="77"/>
      <c r="Q255" s="100"/>
      <c r="R255" s="28"/>
      <c r="S255" s="31"/>
      <c r="T255" s="31"/>
      <c r="U255" s="31"/>
      <c r="V255" s="32"/>
      <c r="W255" s="31"/>
      <c r="X255" s="31"/>
      <c r="Y255" s="31"/>
      <c r="Z255" s="32"/>
      <c r="AA255" s="31"/>
      <c r="AB255" s="31"/>
      <c r="AC255" s="31"/>
      <c r="AD255" s="47"/>
    </row>
    <row r="256" spans="1:30" s="27" customFormat="1" ht="12">
      <c r="A256" s="28"/>
      <c r="B256" s="31"/>
      <c r="C256" s="31"/>
      <c r="D256" s="31"/>
      <c r="E256" s="100"/>
      <c r="F256" s="42"/>
      <c r="G256" s="51"/>
      <c r="H256" s="42"/>
      <c r="I256" s="100"/>
      <c r="J256" s="33"/>
      <c r="K256" s="51"/>
      <c r="L256" s="51"/>
      <c r="M256" s="100"/>
      <c r="N256" s="52"/>
      <c r="O256" s="51"/>
      <c r="P256" s="77"/>
      <c r="Q256" s="100"/>
      <c r="R256" s="28"/>
      <c r="S256" s="31"/>
      <c r="T256" s="31"/>
      <c r="U256" s="31"/>
      <c r="V256" s="32"/>
      <c r="W256" s="31"/>
      <c r="X256" s="31"/>
      <c r="Y256" s="31"/>
      <c r="Z256" s="32"/>
      <c r="AA256" s="31"/>
      <c r="AB256" s="31"/>
      <c r="AC256" s="31"/>
      <c r="AD256" s="47"/>
    </row>
    <row r="257" spans="1:30" s="27" customFormat="1" ht="12">
      <c r="A257" s="28"/>
      <c r="B257" s="31"/>
      <c r="C257" s="31"/>
      <c r="D257" s="31"/>
      <c r="E257" s="100"/>
      <c r="F257" s="42"/>
      <c r="G257" s="51"/>
      <c r="H257" s="42"/>
      <c r="I257" s="100"/>
      <c r="J257" s="33"/>
      <c r="K257" s="51"/>
      <c r="L257" s="51"/>
      <c r="M257" s="100"/>
      <c r="N257" s="52"/>
      <c r="O257" s="51"/>
      <c r="P257" s="77"/>
      <c r="Q257" s="100"/>
      <c r="R257" s="28"/>
      <c r="S257" s="31"/>
      <c r="T257" s="31"/>
      <c r="U257" s="31"/>
      <c r="V257" s="32"/>
      <c r="W257" s="31"/>
      <c r="X257" s="31"/>
      <c r="Y257" s="31"/>
      <c r="Z257" s="32"/>
      <c r="AA257" s="31"/>
      <c r="AB257" s="31"/>
      <c r="AC257" s="31"/>
      <c r="AD257" s="47"/>
    </row>
    <row r="258" spans="1:30" s="27" customFormat="1" ht="12">
      <c r="A258" s="28"/>
      <c r="B258" s="31"/>
      <c r="C258" s="31"/>
      <c r="D258" s="31"/>
      <c r="E258" s="100"/>
      <c r="F258" s="42"/>
      <c r="G258" s="51"/>
      <c r="H258" s="42"/>
      <c r="I258" s="100"/>
      <c r="J258" s="33"/>
      <c r="K258" s="51"/>
      <c r="L258" s="51"/>
      <c r="M258" s="100"/>
      <c r="N258" s="52"/>
      <c r="O258" s="51"/>
      <c r="P258" s="77"/>
      <c r="Q258" s="100"/>
      <c r="R258" s="28"/>
      <c r="S258" s="31"/>
      <c r="T258" s="31"/>
      <c r="U258" s="31"/>
      <c r="V258" s="32"/>
      <c r="W258" s="31"/>
      <c r="X258" s="31"/>
      <c r="Y258" s="31"/>
      <c r="Z258" s="32"/>
      <c r="AA258" s="31"/>
      <c r="AB258" s="31"/>
      <c r="AC258" s="31"/>
      <c r="AD258" s="47"/>
    </row>
    <row r="259" spans="1:30" s="27" customFormat="1" ht="12">
      <c r="A259" s="28"/>
      <c r="B259" s="31"/>
      <c r="C259" s="31"/>
      <c r="D259" s="31"/>
      <c r="E259" s="100"/>
      <c r="F259" s="42"/>
      <c r="G259" s="51"/>
      <c r="H259" s="42"/>
      <c r="I259" s="100"/>
      <c r="J259" s="33"/>
      <c r="K259" s="51"/>
      <c r="L259" s="51"/>
      <c r="M259" s="100"/>
      <c r="N259" s="52"/>
      <c r="O259" s="51"/>
      <c r="P259" s="77"/>
      <c r="Q259" s="100"/>
      <c r="R259" s="28"/>
      <c r="S259" s="31"/>
      <c r="T259" s="31"/>
      <c r="U259" s="31"/>
      <c r="V259" s="32"/>
      <c r="W259" s="31"/>
      <c r="X259" s="31"/>
      <c r="Y259" s="31"/>
      <c r="Z259" s="32"/>
      <c r="AA259" s="31"/>
      <c r="AB259" s="31"/>
      <c r="AC259" s="31"/>
      <c r="AD259" s="47"/>
    </row>
    <row r="260" spans="1:30" s="27" customFormat="1" ht="12">
      <c r="A260" s="28"/>
      <c r="B260" s="31"/>
      <c r="C260" s="31"/>
      <c r="D260" s="31"/>
      <c r="E260" s="100"/>
      <c r="F260" s="42"/>
      <c r="G260" s="51"/>
      <c r="H260" s="42"/>
      <c r="I260" s="100"/>
      <c r="J260" s="33"/>
      <c r="K260" s="51"/>
      <c r="L260" s="51"/>
      <c r="M260" s="100"/>
      <c r="N260" s="52"/>
      <c r="O260" s="51"/>
      <c r="P260" s="77"/>
      <c r="Q260" s="100"/>
      <c r="R260" s="28"/>
      <c r="S260" s="31"/>
      <c r="T260" s="31"/>
      <c r="U260" s="31"/>
      <c r="V260" s="32"/>
      <c r="W260" s="31"/>
      <c r="X260" s="31"/>
      <c r="Y260" s="31"/>
      <c r="Z260" s="32"/>
      <c r="AA260" s="31"/>
      <c r="AB260" s="31"/>
      <c r="AC260" s="31"/>
      <c r="AD260" s="47"/>
    </row>
    <row r="261" spans="1:30" s="27" customFormat="1" ht="12">
      <c r="A261" s="28"/>
      <c r="B261" s="31"/>
      <c r="C261" s="31"/>
      <c r="D261" s="31"/>
      <c r="E261" s="100"/>
      <c r="F261" s="42"/>
      <c r="G261" s="51"/>
      <c r="H261" s="42"/>
      <c r="I261" s="100"/>
      <c r="J261" s="33"/>
      <c r="K261" s="51"/>
      <c r="L261" s="51"/>
      <c r="M261" s="100"/>
      <c r="N261" s="52"/>
      <c r="O261" s="51"/>
      <c r="P261" s="77"/>
      <c r="Q261" s="100"/>
      <c r="R261" s="28"/>
      <c r="S261" s="31"/>
      <c r="T261" s="31"/>
      <c r="U261" s="31"/>
      <c r="V261" s="32"/>
      <c r="W261" s="31"/>
      <c r="X261" s="31"/>
      <c r="Y261" s="31"/>
      <c r="Z261" s="32"/>
      <c r="AA261" s="31"/>
      <c r="AB261" s="31"/>
      <c r="AC261" s="31"/>
      <c r="AD261" s="47"/>
    </row>
    <row r="262" spans="1:30" s="27" customFormat="1" ht="12">
      <c r="A262" s="28"/>
      <c r="B262" s="31"/>
      <c r="C262" s="31"/>
      <c r="D262" s="31"/>
      <c r="E262" s="100"/>
      <c r="F262" s="42"/>
      <c r="G262" s="51"/>
      <c r="H262" s="42"/>
      <c r="I262" s="100"/>
      <c r="J262" s="33"/>
      <c r="K262" s="51"/>
      <c r="L262" s="51"/>
      <c r="M262" s="100"/>
      <c r="N262" s="52"/>
      <c r="O262" s="51"/>
      <c r="P262" s="77"/>
      <c r="Q262" s="100"/>
      <c r="R262" s="28"/>
      <c r="S262" s="31"/>
      <c r="T262" s="31"/>
      <c r="U262" s="31"/>
      <c r="V262" s="32"/>
      <c r="W262" s="31"/>
      <c r="X262" s="31"/>
      <c r="Y262" s="31"/>
      <c r="Z262" s="32"/>
      <c r="AA262" s="31"/>
      <c r="AB262" s="31"/>
      <c r="AC262" s="31"/>
      <c r="AD262" s="47"/>
    </row>
    <row r="263" spans="1:30" s="27" customFormat="1" ht="12">
      <c r="A263" s="28"/>
      <c r="B263" s="31"/>
      <c r="C263" s="31"/>
      <c r="D263" s="31"/>
      <c r="E263" s="100"/>
      <c r="F263" s="42"/>
      <c r="G263" s="51"/>
      <c r="H263" s="42"/>
      <c r="I263" s="100"/>
      <c r="J263" s="33"/>
      <c r="K263" s="51"/>
      <c r="L263" s="51"/>
      <c r="M263" s="100"/>
      <c r="N263" s="52"/>
      <c r="O263" s="51"/>
      <c r="P263" s="77"/>
      <c r="Q263" s="100"/>
      <c r="R263" s="28"/>
      <c r="S263" s="31"/>
      <c r="T263" s="31"/>
      <c r="U263" s="31"/>
      <c r="V263" s="32"/>
      <c r="W263" s="31"/>
      <c r="X263" s="31"/>
      <c r="Y263" s="31"/>
      <c r="Z263" s="32"/>
      <c r="AA263" s="31"/>
      <c r="AB263" s="31"/>
      <c r="AC263" s="31"/>
      <c r="AD263" s="47"/>
    </row>
    <row r="264" spans="1:30" s="27" customFormat="1" ht="12">
      <c r="A264" s="28"/>
      <c r="B264" s="31"/>
      <c r="C264" s="31"/>
      <c r="D264" s="31"/>
      <c r="E264" s="100"/>
      <c r="F264" s="42"/>
      <c r="G264" s="51"/>
      <c r="H264" s="42"/>
      <c r="I264" s="100"/>
      <c r="J264" s="33"/>
      <c r="K264" s="51"/>
      <c r="L264" s="51"/>
      <c r="M264" s="100"/>
      <c r="N264" s="52"/>
      <c r="O264" s="51"/>
      <c r="P264" s="77"/>
      <c r="Q264" s="100"/>
      <c r="R264" s="28"/>
      <c r="S264" s="31"/>
      <c r="T264" s="31"/>
      <c r="U264" s="31"/>
      <c r="V264" s="32"/>
      <c r="W264" s="31"/>
      <c r="X264" s="31"/>
      <c r="Y264" s="31"/>
      <c r="Z264" s="32"/>
      <c r="AA264" s="31"/>
      <c r="AB264" s="31"/>
      <c r="AC264" s="31"/>
      <c r="AD264" s="47"/>
    </row>
    <row r="265" spans="1:30" s="27" customFormat="1" ht="12">
      <c r="A265" s="28"/>
      <c r="B265" s="31"/>
      <c r="C265" s="31"/>
      <c r="D265" s="31"/>
      <c r="E265" s="100"/>
      <c r="F265" s="42"/>
      <c r="G265" s="51"/>
      <c r="H265" s="42"/>
      <c r="I265" s="100"/>
      <c r="J265" s="33"/>
      <c r="K265" s="51"/>
      <c r="L265" s="51"/>
      <c r="M265" s="100"/>
      <c r="N265" s="52"/>
      <c r="O265" s="51"/>
      <c r="P265" s="77"/>
      <c r="Q265" s="100"/>
      <c r="R265" s="28"/>
      <c r="S265" s="31"/>
      <c r="T265" s="31"/>
      <c r="U265" s="31"/>
      <c r="V265" s="32"/>
      <c r="W265" s="31"/>
      <c r="X265" s="31"/>
      <c r="Y265" s="31"/>
      <c r="Z265" s="32"/>
      <c r="AA265" s="31"/>
      <c r="AB265" s="31"/>
      <c r="AC265" s="31"/>
      <c r="AD265" s="47"/>
    </row>
    <row r="266" spans="1:30" s="27" customFormat="1" ht="12">
      <c r="A266" s="28"/>
      <c r="B266" s="31"/>
      <c r="C266" s="31"/>
      <c r="D266" s="31"/>
      <c r="E266" s="100"/>
      <c r="F266" s="42"/>
      <c r="G266" s="51"/>
      <c r="H266" s="42"/>
      <c r="I266" s="100"/>
      <c r="J266" s="33"/>
      <c r="K266" s="51"/>
      <c r="L266" s="51"/>
      <c r="M266" s="100"/>
      <c r="N266" s="52"/>
      <c r="O266" s="51"/>
      <c r="P266" s="77"/>
      <c r="Q266" s="100"/>
      <c r="R266" s="28"/>
      <c r="S266" s="31"/>
      <c r="T266" s="31"/>
      <c r="U266" s="31"/>
      <c r="V266" s="32"/>
      <c r="W266" s="31"/>
      <c r="X266" s="31"/>
      <c r="Y266" s="31"/>
      <c r="Z266" s="32"/>
      <c r="AA266" s="31"/>
      <c r="AB266" s="31"/>
      <c r="AC266" s="31"/>
      <c r="AD266" s="47"/>
    </row>
    <row r="267" spans="1:30" s="27" customFormat="1" ht="12">
      <c r="A267" s="28"/>
      <c r="B267" s="31"/>
      <c r="C267" s="31"/>
      <c r="D267" s="31"/>
      <c r="E267" s="100"/>
      <c r="F267" s="42"/>
      <c r="G267" s="51"/>
      <c r="H267" s="42"/>
      <c r="I267" s="100"/>
      <c r="J267" s="33"/>
      <c r="K267" s="51"/>
      <c r="L267" s="51"/>
      <c r="M267" s="100"/>
      <c r="N267" s="52"/>
      <c r="O267" s="51"/>
      <c r="P267" s="77"/>
      <c r="Q267" s="100"/>
      <c r="R267" s="28"/>
      <c r="S267" s="31"/>
      <c r="T267" s="31"/>
      <c r="U267" s="31"/>
      <c r="V267" s="32"/>
      <c r="W267" s="31"/>
      <c r="X267" s="31"/>
      <c r="Y267" s="31"/>
      <c r="Z267" s="32"/>
      <c r="AA267" s="31"/>
      <c r="AB267" s="31"/>
      <c r="AC267" s="31"/>
      <c r="AD267" s="47"/>
    </row>
    <row r="268" spans="1:30" s="27" customFormat="1" ht="12">
      <c r="A268" s="28"/>
      <c r="B268" s="31"/>
      <c r="C268" s="31"/>
      <c r="D268" s="31"/>
      <c r="E268" s="100"/>
      <c r="F268" s="42"/>
      <c r="G268" s="51"/>
      <c r="H268" s="42"/>
      <c r="I268" s="100"/>
      <c r="J268" s="33"/>
      <c r="K268" s="51"/>
      <c r="L268" s="51"/>
      <c r="M268" s="100"/>
      <c r="N268" s="52"/>
      <c r="O268" s="51"/>
      <c r="P268" s="77"/>
      <c r="Q268" s="100"/>
      <c r="R268" s="28"/>
      <c r="S268" s="31"/>
      <c r="T268" s="31"/>
      <c r="U268" s="31"/>
      <c r="V268" s="32"/>
      <c r="W268" s="31"/>
      <c r="X268" s="31"/>
      <c r="Y268" s="31"/>
      <c r="Z268" s="32"/>
      <c r="AA268" s="31"/>
      <c r="AB268" s="31"/>
      <c r="AC268" s="31"/>
      <c r="AD268" s="47"/>
    </row>
    <row r="269" spans="1:30" s="27" customFormat="1" ht="12">
      <c r="A269" s="28"/>
      <c r="B269" s="31"/>
      <c r="C269" s="31"/>
      <c r="D269" s="31"/>
      <c r="E269" s="100"/>
      <c r="F269" s="42"/>
      <c r="G269" s="51"/>
      <c r="H269" s="42"/>
      <c r="I269" s="100"/>
      <c r="J269" s="33"/>
      <c r="K269" s="51"/>
      <c r="L269" s="51"/>
      <c r="M269" s="100"/>
      <c r="N269" s="52"/>
      <c r="O269" s="51"/>
      <c r="P269" s="77"/>
      <c r="Q269" s="100"/>
      <c r="R269" s="28"/>
      <c r="S269" s="31"/>
      <c r="T269" s="31"/>
      <c r="U269" s="31"/>
      <c r="V269" s="32"/>
      <c r="W269" s="31"/>
      <c r="X269" s="31"/>
      <c r="Y269" s="31"/>
      <c r="Z269" s="32"/>
      <c r="AA269" s="31"/>
      <c r="AB269" s="31"/>
      <c r="AC269" s="31"/>
      <c r="AD269" s="47"/>
    </row>
    <row r="270" spans="1:30" s="27" customFormat="1" ht="12">
      <c r="A270" s="28"/>
      <c r="B270" s="31"/>
      <c r="C270" s="31"/>
      <c r="D270" s="31"/>
      <c r="E270" s="100"/>
      <c r="F270" s="42"/>
      <c r="G270" s="51"/>
      <c r="H270" s="42"/>
      <c r="I270" s="100"/>
      <c r="J270" s="33"/>
      <c r="K270" s="51"/>
      <c r="L270" s="51"/>
      <c r="M270" s="100"/>
      <c r="N270" s="52"/>
      <c r="O270" s="51"/>
      <c r="P270" s="77"/>
      <c r="Q270" s="100"/>
      <c r="R270" s="28"/>
      <c r="S270" s="31"/>
      <c r="T270" s="31"/>
      <c r="U270" s="31"/>
      <c r="V270" s="32"/>
      <c r="W270" s="31"/>
      <c r="X270" s="31"/>
      <c r="Y270" s="31"/>
      <c r="Z270" s="32"/>
      <c r="AA270" s="31"/>
      <c r="AB270" s="31"/>
      <c r="AC270" s="31"/>
      <c r="AD270" s="47"/>
    </row>
    <row r="271" spans="1:30" s="27" customFormat="1" ht="12">
      <c r="A271" s="28"/>
      <c r="B271" s="31"/>
      <c r="C271" s="31"/>
      <c r="D271" s="31"/>
      <c r="E271" s="100"/>
      <c r="F271" s="42"/>
      <c r="G271" s="51"/>
      <c r="H271" s="42"/>
      <c r="I271" s="100"/>
      <c r="J271" s="33"/>
      <c r="K271" s="51"/>
      <c r="L271" s="51"/>
      <c r="M271" s="100"/>
      <c r="N271" s="52"/>
      <c r="O271" s="51"/>
      <c r="P271" s="77"/>
      <c r="Q271" s="100"/>
      <c r="R271" s="28"/>
      <c r="S271" s="31"/>
      <c r="T271" s="31"/>
      <c r="U271" s="31"/>
      <c r="V271" s="32"/>
      <c r="W271" s="31"/>
      <c r="X271" s="31"/>
      <c r="Y271" s="31"/>
      <c r="Z271" s="32"/>
      <c r="AA271" s="31"/>
      <c r="AB271" s="31"/>
      <c r="AC271" s="31"/>
      <c r="AD271" s="47"/>
    </row>
    <row r="272" spans="1:30" s="27" customFormat="1" ht="12">
      <c r="A272" s="28"/>
      <c r="B272" s="31"/>
      <c r="C272" s="31"/>
      <c r="D272" s="31"/>
      <c r="E272" s="100"/>
      <c r="F272" s="42"/>
      <c r="G272" s="51"/>
      <c r="H272" s="42"/>
      <c r="I272" s="100"/>
      <c r="J272" s="33"/>
      <c r="K272" s="51"/>
      <c r="L272" s="51"/>
      <c r="M272" s="100"/>
      <c r="N272" s="52"/>
      <c r="O272" s="51"/>
      <c r="P272" s="77"/>
      <c r="Q272" s="100"/>
      <c r="R272" s="28"/>
      <c r="S272" s="31"/>
      <c r="T272" s="31"/>
      <c r="U272" s="31"/>
      <c r="V272" s="32"/>
      <c r="W272" s="31"/>
      <c r="X272" s="31"/>
      <c r="Y272" s="31"/>
      <c r="Z272" s="32"/>
      <c r="AA272" s="31"/>
      <c r="AB272" s="31"/>
      <c r="AC272" s="31"/>
      <c r="AD272" s="47"/>
    </row>
    <row r="273" spans="1:30" s="27" customFormat="1" ht="12">
      <c r="A273" s="28"/>
      <c r="B273" s="31"/>
      <c r="C273" s="31"/>
      <c r="D273" s="31"/>
      <c r="E273" s="100"/>
      <c r="F273" s="42"/>
      <c r="G273" s="51"/>
      <c r="H273" s="42"/>
      <c r="I273" s="100"/>
      <c r="J273" s="33"/>
      <c r="K273" s="51"/>
      <c r="L273" s="51"/>
      <c r="M273" s="100"/>
      <c r="N273" s="52"/>
      <c r="O273" s="51"/>
      <c r="P273" s="77"/>
      <c r="Q273" s="100"/>
      <c r="R273" s="28"/>
      <c r="S273" s="31"/>
      <c r="T273" s="31"/>
      <c r="U273" s="31"/>
      <c r="V273" s="32"/>
      <c r="W273" s="31"/>
      <c r="X273" s="31"/>
      <c r="Y273" s="31"/>
      <c r="Z273" s="32"/>
      <c r="AA273" s="31"/>
      <c r="AB273" s="31"/>
      <c r="AC273" s="31"/>
      <c r="AD273" s="47"/>
    </row>
    <row r="274" spans="1:30" s="27" customFormat="1" ht="12">
      <c r="A274" s="28"/>
      <c r="B274" s="31"/>
      <c r="C274" s="31"/>
      <c r="D274" s="31"/>
      <c r="E274" s="100"/>
      <c r="F274" s="42"/>
      <c r="G274" s="51"/>
      <c r="H274" s="42"/>
      <c r="I274" s="100"/>
      <c r="J274" s="33"/>
      <c r="K274" s="51"/>
      <c r="L274" s="51"/>
      <c r="M274" s="100"/>
      <c r="N274" s="52"/>
      <c r="O274" s="51"/>
      <c r="P274" s="77"/>
      <c r="Q274" s="100"/>
      <c r="R274" s="28"/>
      <c r="S274" s="31"/>
      <c r="T274" s="31"/>
      <c r="U274" s="31"/>
      <c r="V274" s="32"/>
      <c r="W274" s="31"/>
      <c r="X274" s="31"/>
      <c r="Y274" s="31"/>
      <c r="Z274" s="32"/>
      <c r="AA274" s="31"/>
      <c r="AB274" s="31"/>
      <c r="AC274" s="31"/>
      <c r="AD274" s="47"/>
    </row>
    <row r="275" spans="1:30" s="27" customFormat="1" ht="12">
      <c r="A275" s="28"/>
      <c r="B275" s="31"/>
      <c r="C275" s="31"/>
      <c r="D275" s="31"/>
      <c r="E275" s="100"/>
      <c r="F275" s="42"/>
      <c r="G275" s="51"/>
      <c r="H275" s="42"/>
      <c r="I275" s="100"/>
      <c r="J275" s="33"/>
      <c r="K275" s="51"/>
      <c r="L275" s="51"/>
      <c r="M275" s="100"/>
      <c r="N275" s="52"/>
      <c r="O275" s="51"/>
      <c r="P275" s="77"/>
      <c r="Q275" s="100"/>
      <c r="R275" s="28"/>
      <c r="S275" s="31"/>
      <c r="T275" s="31"/>
      <c r="U275" s="31"/>
      <c r="V275" s="32"/>
      <c r="W275" s="31"/>
      <c r="X275" s="31"/>
      <c r="Y275" s="31"/>
      <c r="Z275" s="32"/>
      <c r="AA275" s="31"/>
      <c r="AB275" s="31"/>
      <c r="AC275" s="31"/>
      <c r="AD275" s="47"/>
    </row>
    <row r="276" spans="1:30" s="27" customFormat="1" ht="12">
      <c r="A276" s="28"/>
      <c r="B276" s="31"/>
      <c r="C276" s="31"/>
      <c r="D276" s="31"/>
      <c r="E276" s="100"/>
      <c r="F276" s="42"/>
      <c r="G276" s="51"/>
      <c r="H276" s="42"/>
      <c r="I276" s="100"/>
      <c r="J276" s="33"/>
      <c r="K276" s="51"/>
      <c r="L276" s="51"/>
      <c r="M276" s="100"/>
      <c r="N276" s="52"/>
      <c r="O276" s="51"/>
      <c r="P276" s="77"/>
      <c r="Q276" s="100"/>
      <c r="R276" s="28"/>
      <c r="S276" s="31"/>
      <c r="T276" s="31"/>
      <c r="U276" s="31"/>
      <c r="V276" s="32"/>
      <c r="W276" s="31"/>
      <c r="X276" s="31"/>
      <c r="Y276" s="31"/>
      <c r="Z276" s="32"/>
      <c r="AA276" s="31"/>
      <c r="AB276" s="31"/>
      <c r="AC276" s="31"/>
      <c r="AD276" s="47"/>
    </row>
    <row r="277" spans="1:30" s="27" customFormat="1" ht="12">
      <c r="A277" s="28"/>
      <c r="B277" s="31"/>
      <c r="C277" s="31"/>
      <c r="D277" s="31"/>
      <c r="E277" s="100"/>
      <c r="F277" s="42"/>
      <c r="G277" s="51"/>
      <c r="H277" s="42"/>
      <c r="I277" s="100"/>
      <c r="J277" s="33"/>
      <c r="K277" s="51"/>
      <c r="L277" s="51"/>
      <c r="M277" s="100"/>
      <c r="N277" s="52"/>
      <c r="O277" s="51"/>
      <c r="P277" s="77"/>
      <c r="Q277" s="100"/>
      <c r="R277" s="28"/>
      <c r="S277" s="31"/>
      <c r="T277" s="31"/>
      <c r="U277" s="31"/>
      <c r="V277" s="32"/>
      <c r="W277" s="31"/>
      <c r="X277" s="31"/>
      <c r="Y277" s="31"/>
      <c r="Z277" s="32"/>
      <c r="AA277" s="31"/>
      <c r="AB277" s="31"/>
      <c r="AC277" s="31"/>
      <c r="AD277" s="47"/>
    </row>
    <row r="278" spans="1:30" s="27" customFormat="1" ht="12">
      <c r="A278" s="28"/>
      <c r="B278" s="31"/>
      <c r="C278" s="31"/>
      <c r="D278" s="31"/>
      <c r="E278" s="100"/>
      <c r="F278" s="42"/>
      <c r="G278" s="51"/>
      <c r="H278" s="42"/>
      <c r="I278" s="100"/>
      <c r="J278" s="33"/>
      <c r="K278" s="51"/>
      <c r="L278" s="51"/>
      <c r="M278" s="100"/>
      <c r="N278" s="52"/>
      <c r="O278" s="51"/>
      <c r="P278" s="77"/>
      <c r="Q278" s="100"/>
      <c r="R278" s="28"/>
      <c r="S278" s="31"/>
      <c r="T278" s="31"/>
      <c r="U278" s="31"/>
      <c r="V278" s="32"/>
      <c r="W278" s="31"/>
      <c r="X278" s="31"/>
      <c r="Y278" s="31"/>
      <c r="Z278" s="32"/>
      <c r="AA278" s="31"/>
      <c r="AB278" s="31"/>
      <c r="AC278" s="31"/>
      <c r="AD278" s="47"/>
    </row>
    <row r="279" spans="1:30" s="27" customFormat="1" ht="12">
      <c r="A279" s="28"/>
      <c r="B279" s="31"/>
      <c r="C279" s="31"/>
      <c r="D279" s="31"/>
      <c r="E279" s="100"/>
      <c r="F279" s="42"/>
      <c r="G279" s="51"/>
      <c r="H279" s="42"/>
      <c r="I279" s="100"/>
      <c r="J279" s="33"/>
      <c r="K279" s="51"/>
      <c r="L279" s="51"/>
      <c r="M279" s="100"/>
      <c r="N279" s="52"/>
      <c r="O279" s="51"/>
      <c r="P279" s="77"/>
      <c r="Q279" s="100"/>
      <c r="R279" s="28"/>
      <c r="S279" s="31"/>
      <c r="T279" s="31"/>
      <c r="U279" s="31"/>
      <c r="V279" s="32"/>
      <c r="W279" s="31"/>
      <c r="X279" s="31"/>
      <c r="Y279" s="31"/>
      <c r="Z279" s="32"/>
      <c r="AA279" s="31"/>
      <c r="AB279" s="31"/>
      <c r="AC279" s="31"/>
      <c r="AD279" s="47"/>
    </row>
    <row r="280" spans="1:30" s="27" customFormat="1" ht="12">
      <c r="A280" s="28"/>
      <c r="B280" s="31"/>
      <c r="C280" s="31"/>
      <c r="D280" s="31"/>
      <c r="E280" s="100"/>
      <c r="F280" s="42"/>
      <c r="G280" s="51"/>
      <c r="H280" s="42"/>
      <c r="I280" s="100"/>
      <c r="J280" s="33"/>
      <c r="K280" s="51"/>
      <c r="L280" s="51"/>
      <c r="M280" s="100"/>
      <c r="N280" s="52"/>
      <c r="O280" s="51"/>
      <c r="P280" s="77"/>
      <c r="Q280" s="100"/>
      <c r="R280" s="28"/>
      <c r="S280" s="31"/>
      <c r="T280" s="31"/>
      <c r="U280" s="31"/>
      <c r="V280" s="32"/>
      <c r="W280" s="31"/>
      <c r="X280" s="31"/>
      <c r="Y280" s="31"/>
      <c r="Z280" s="32"/>
      <c r="AA280" s="31"/>
      <c r="AB280" s="31"/>
      <c r="AC280" s="31"/>
      <c r="AD280" s="47"/>
    </row>
    <row r="281" spans="1:30" s="27" customFormat="1" ht="12">
      <c r="A281" s="28"/>
      <c r="B281" s="31"/>
      <c r="C281" s="31"/>
      <c r="D281" s="31"/>
      <c r="E281" s="100"/>
      <c r="F281" s="42"/>
      <c r="G281" s="51"/>
      <c r="H281" s="42"/>
      <c r="I281" s="100"/>
      <c r="J281" s="33"/>
      <c r="K281" s="51"/>
      <c r="L281" s="51"/>
      <c r="M281" s="100"/>
      <c r="N281" s="52"/>
      <c r="O281" s="51"/>
      <c r="P281" s="77"/>
      <c r="Q281" s="100"/>
      <c r="R281" s="28"/>
      <c r="S281" s="31"/>
      <c r="T281" s="31"/>
      <c r="U281" s="31"/>
      <c r="V281" s="32"/>
      <c r="W281" s="31"/>
      <c r="X281" s="31"/>
      <c r="Y281" s="31"/>
      <c r="Z281" s="32"/>
      <c r="AA281" s="31"/>
      <c r="AB281" s="31"/>
      <c r="AC281" s="31"/>
      <c r="AD281" s="47"/>
    </row>
    <row r="282" spans="1:30" s="27" customFormat="1" ht="12">
      <c r="A282" s="28"/>
      <c r="B282" s="31"/>
      <c r="C282" s="31"/>
      <c r="D282" s="31"/>
      <c r="E282" s="100"/>
      <c r="F282" s="42"/>
      <c r="G282" s="51"/>
      <c r="H282" s="42"/>
      <c r="I282" s="100"/>
      <c r="J282" s="33"/>
      <c r="K282" s="51"/>
      <c r="L282" s="51"/>
      <c r="M282" s="100"/>
      <c r="N282" s="52"/>
      <c r="O282" s="51"/>
      <c r="P282" s="77"/>
      <c r="Q282" s="100"/>
      <c r="R282" s="28"/>
      <c r="S282" s="31"/>
      <c r="T282" s="31"/>
      <c r="U282" s="31"/>
      <c r="V282" s="32"/>
      <c r="W282" s="31"/>
      <c r="X282" s="31"/>
      <c r="Y282" s="31"/>
      <c r="Z282" s="32"/>
      <c r="AA282" s="31"/>
      <c r="AB282" s="31"/>
      <c r="AC282" s="31"/>
      <c r="AD282" s="47"/>
    </row>
    <row r="283" spans="1:30" s="27" customFormat="1" ht="12">
      <c r="A283" s="28"/>
      <c r="B283" s="31"/>
      <c r="C283" s="31"/>
      <c r="D283" s="31"/>
      <c r="E283" s="100"/>
      <c r="F283" s="42"/>
      <c r="G283" s="51"/>
      <c r="H283" s="42"/>
      <c r="I283" s="100"/>
      <c r="J283" s="33"/>
      <c r="K283" s="51"/>
      <c r="L283" s="51"/>
      <c r="M283" s="100"/>
      <c r="N283" s="52"/>
      <c r="O283" s="51"/>
      <c r="P283" s="77"/>
      <c r="Q283" s="100"/>
      <c r="R283" s="28"/>
      <c r="S283" s="31"/>
      <c r="T283" s="31"/>
      <c r="U283" s="31"/>
      <c r="V283" s="32"/>
      <c r="W283" s="31"/>
      <c r="X283" s="31"/>
      <c r="Y283" s="31"/>
      <c r="Z283" s="32"/>
      <c r="AA283" s="31"/>
      <c r="AB283" s="31"/>
      <c r="AC283" s="31"/>
      <c r="AD283" s="47"/>
    </row>
    <row r="284" spans="1:30" s="27" customFormat="1" ht="12">
      <c r="A284" s="28"/>
      <c r="B284" s="31"/>
      <c r="C284" s="31"/>
      <c r="D284" s="31"/>
      <c r="E284" s="100"/>
      <c r="F284" s="42"/>
      <c r="G284" s="51"/>
      <c r="H284" s="42"/>
      <c r="I284" s="100"/>
      <c r="J284" s="33"/>
      <c r="K284" s="51"/>
      <c r="L284" s="51"/>
      <c r="M284" s="100"/>
      <c r="N284" s="52"/>
      <c r="O284" s="51"/>
      <c r="P284" s="77"/>
      <c r="Q284" s="100"/>
      <c r="R284" s="28"/>
      <c r="S284" s="31"/>
      <c r="T284" s="31"/>
      <c r="U284" s="31"/>
      <c r="V284" s="32"/>
      <c r="W284" s="31"/>
      <c r="X284" s="31"/>
      <c r="Y284" s="31"/>
      <c r="Z284" s="32"/>
      <c r="AA284" s="31"/>
      <c r="AB284" s="31"/>
      <c r="AC284" s="31"/>
      <c r="AD284" s="47"/>
    </row>
    <row r="285" spans="1:30" s="27" customFormat="1" ht="12">
      <c r="A285" s="28"/>
      <c r="B285" s="31"/>
      <c r="C285" s="31"/>
      <c r="D285" s="31"/>
      <c r="E285" s="100"/>
      <c r="F285" s="42"/>
      <c r="G285" s="51"/>
      <c r="H285" s="42"/>
      <c r="I285" s="100"/>
      <c r="J285" s="33"/>
      <c r="K285" s="51"/>
      <c r="L285" s="51"/>
      <c r="M285" s="100"/>
      <c r="N285" s="52"/>
      <c r="O285" s="51"/>
      <c r="P285" s="77"/>
      <c r="Q285" s="100"/>
      <c r="R285" s="28"/>
      <c r="S285" s="31"/>
      <c r="T285" s="31"/>
      <c r="U285" s="31"/>
      <c r="V285" s="32"/>
      <c r="W285" s="31"/>
      <c r="X285" s="31"/>
      <c r="Y285" s="31"/>
      <c r="Z285" s="32"/>
      <c r="AA285" s="31"/>
      <c r="AB285" s="31"/>
      <c r="AC285" s="31"/>
      <c r="AD285" s="47"/>
    </row>
    <row r="286" spans="1:30" s="27" customFormat="1" ht="12">
      <c r="A286" s="28"/>
      <c r="B286" s="31"/>
      <c r="C286" s="31"/>
      <c r="D286" s="31"/>
      <c r="E286" s="100"/>
      <c r="F286" s="42"/>
      <c r="G286" s="51"/>
      <c r="H286" s="42"/>
      <c r="I286" s="100"/>
      <c r="J286" s="33"/>
      <c r="K286" s="51"/>
      <c r="L286" s="51"/>
      <c r="M286" s="100"/>
      <c r="N286" s="52"/>
      <c r="O286" s="51"/>
      <c r="P286" s="77"/>
      <c r="Q286" s="100"/>
      <c r="R286" s="28"/>
      <c r="S286" s="31"/>
      <c r="T286" s="31"/>
      <c r="U286" s="31"/>
      <c r="V286" s="32"/>
      <c r="W286" s="31"/>
      <c r="X286" s="31"/>
      <c r="Y286" s="31"/>
      <c r="Z286" s="32"/>
      <c r="AA286" s="31"/>
      <c r="AB286" s="31"/>
      <c r="AC286" s="31"/>
      <c r="AD286" s="47"/>
    </row>
    <row r="287" spans="1:30" s="27" customFormat="1" ht="12">
      <c r="A287" s="28"/>
      <c r="B287" s="31"/>
      <c r="C287" s="31"/>
      <c r="D287" s="31"/>
      <c r="E287" s="100"/>
      <c r="F287" s="42"/>
      <c r="G287" s="51"/>
      <c r="H287" s="42"/>
      <c r="I287" s="100"/>
      <c r="J287" s="33"/>
      <c r="K287" s="51"/>
      <c r="L287" s="51"/>
      <c r="M287" s="100"/>
      <c r="N287" s="52"/>
      <c r="O287" s="51"/>
      <c r="P287" s="77"/>
      <c r="Q287" s="100"/>
      <c r="R287" s="28"/>
      <c r="S287" s="31"/>
      <c r="T287" s="31"/>
      <c r="U287" s="31"/>
      <c r="V287" s="32"/>
      <c r="W287" s="31"/>
      <c r="X287" s="31"/>
      <c r="Y287" s="31"/>
      <c r="Z287" s="32"/>
      <c r="AA287" s="31"/>
      <c r="AB287" s="31"/>
      <c r="AC287" s="31"/>
      <c r="AD287" s="47"/>
    </row>
    <row r="288" spans="1:30" s="27" customFormat="1" ht="12">
      <c r="A288" s="28"/>
      <c r="B288" s="31"/>
      <c r="C288" s="31"/>
      <c r="D288" s="31"/>
      <c r="E288" s="100"/>
      <c r="F288" s="42"/>
      <c r="G288" s="51"/>
      <c r="H288" s="42"/>
      <c r="I288" s="100"/>
      <c r="J288" s="33"/>
      <c r="K288" s="51"/>
      <c r="L288" s="51"/>
      <c r="M288" s="100"/>
      <c r="N288" s="52"/>
      <c r="O288" s="51"/>
      <c r="P288" s="77"/>
      <c r="Q288" s="100"/>
      <c r="R288" s="28"/>
      <c r="S288" s="31"/>
      <c r="T288" s="31"/>
      <c r="U288" s="31"/>
      <c r="V288" s="32"/>
      <c r="W288" s="31"/>
      <c r="X288" s="31"/>
      <c r="Y288" s="31"/>
      <c r="Z288" s="32"/>
      <c r="AA288" s="31"/>
      <c r="AB288" s="31"/>
      <c r="AC288" s="31"/>
      <c r="AD288" s="47"/>
    </row>
    <row r="289" spans="1:30" s="27" customFormat="1" ht="12">
      <c r="A289" s="28"/>
      <c r="B289" s="31"/>
      <c r="C289" s="31"/>
      <c r="D289" s="31"/>
      <c r="E289" s="100"/>
      <c r="F289" s="42"/>
      <c r="G289" s="51"/>
      <c r="H289" s="42"/>
      <c r="I289" s="100"/>
      <c r="J289" s="33"/>
      <c r="K289" s="51"/>
      <c r="L289" s="51"/>
      <c r="M289" s="100"/>
      <c r="N289" s="52"/>
      <c r="O289" s="51"/>
      <c r="P289" s="77"/>
      <c r="Q289" s="100"/>
      <c r="R289" s="28"/>
      <c r="S289" s="31"/>
      <c r="T289" s="31"/>
      <c r="U289" s="31"/>
      <c r="V289" s="32"/>
      <c r="W289" s="31"/>
      <c r="X289" s="31"/>
      <c r="Y289" s="31"/>
      <c r="Z289" s="32"/>
      <c r="AA289" s="31"/>
      <c r="AB289" s="31"/>
      <c r="AC289" s="31"/>
      <c r="AD289" s="47"/>
    </row>
    <row r="290" spans="1:30" s="27" customFormat="1" ht="12">
      <c r="A290" s="28"/>
      <c r="B290" s="31"/>
      <c r="C290" s="31"/>
      <c r="D290" s="31"/>
      <c r="E290" s="100"/>
      <c r="F290" s="42"/>
      <c r="G290" s="51"/>
      <c r="H290" s="42"/>
      <c r="I290" s="100"/>
      <c r="J290" s="33"/>
      <c r="K290" s="51"/>
      <c r="L290" s="51"/>
      <c r="M290" s="100"/>
      <c r="N290" s="52"/>
      <c r="O290" s="51"/>
      <c r="P290" s="77"/>
      <c r="Q290" s="100"/>
      <c r="R290" s="28"/>
      <c r="S290" s="31"/>
      <c r="T290" s="31"/>
      <c r="U290" s="31"/>
      <c r="V290" s="32"/>
      <c r="W290" s="31"/>
      <c r="X290" s="31"/>
      <c r="Y290" s="31"/>
      <c r="Z290" s="32"/>
      <c r="AA290" s="31"/>
      <c r="AB290" s="31"/>
      <c r="AC290" s="31"/>
      <c r="AD290" s="47"/>
    </row>
    <row r="291" spans="1:30" s="27" customFormat="1" ht="12">
      <c r="A291" s="28"/>
      <c r="B291" s="31"/>
      <c r="C291" s="31"/>
      <c r="D291" s="31"/>
      <c r="E291" s="100"/>
      <c r="F291" s="42"/>
      <c r="G291" s="51"/>
      <c r="H291" s="42"/>
      <c r="I291" s="100"/>
      <c r="J291" s="33"/>
      <c r="K291" s="51"/>
      <c r="L291" s="51"/>
      <c r="M291" s="100"/>
      <c r="N291" s="52"/>
      <c r="O291" s="51"/>
      <c r="P291" s="77"/>
      <c r="Q291" s="100"/>
      <c r="R291" s="28"/>
      <c r="S291" s="31"/>
      <c r="T291" s="31"/>
      <c r="U291" s="31"/>
      <c r="V291" s="32"/>
      <c r="W291" s="31"/>
      <c r="X291" s="31"/>
      <c r="Y291" s="31"/>
      <c r="Z291" s="32"/>
      <c r="AA291" s="31"/>
      <c r="AB291" s="31"/>
      <c r="AC291" s="31"/>
      <c r="AD291" s="47"/>
    </row>
    <row r="292" spans="1:30" s="27" customFormat="1" ht="12">
      <c r="A292" s="28"/>
      <c r="B292" s="31"/>
      <c r="C292" s="31"/>
      <c r="D292" s="31"/>
      <c r="E292" s="100"/>
      <c r="F292" s="42"/>
      <c r="G292" s="51"/>
      <c r="H292" s="42"/>
      <c r="I292" s="100"/>
      <c r="J292" s="33"/>
      <c r="K292" s="51"/>
      <c r="L292" s="51"/>
      <c r="M292" s="100"/>
      <c r="N292" s="52"/>
      <c r="O292" s="51"/>
      <c r="P292" s="77"/>
      <c r="Q292" s="100"/>
      <c r="R292" s="28"/>
      <c r="S292" s="31"/>
      <c r="T292" s="31"/>
      <c r="U292" s="31"/>
      <c r="V292" s="32"/>
      <c r="W292" s="31"/>
      <c r="X292" s="31"/>
      <c r="Y292" s="31"/>
      <c r="Z292" s="32"/>
      <c r="AA292" s="31"/>
      <c r="AB292" s="31"/>
      <c r="AC292" s="31"/>
      <c r="AD292" s="47"/>
    </row>
    <row r="293" spans="1:30" s="27" customFormat="1" ht="12">
      <c r="A293" s="28"/>
      <c r="B293" s="31"/>
      <c r="C293" s="31"/>
      <c r="D293" s="31"/>
      <c r="E293" s="100"/>
      <c r="F293" s="42"/>
      <c r="G293" s="51"/>
      <c r="H293" s="42"/>
      <c r="I293" s="100"/>
      <c r="J293" s="33"/>
      <c r="K293" s="51"/>
      <c r="L293" s="51"/>
      <c r="M293" s="100"/>
      <c r="N293" s="52"/>
      <c r="O293" s="51"/>
      <c r="P293" s="77"/>
      <c r="Q293" s="100"/>
      <c r="R293" s="28"/>
      <c r="S293" s="31"/>
      <c r="T293" s="31"/>
      <c r="U293" s="31"/>
      <c r="V293" s="32"/>
      <c r="W293" s="31"/>
      <c r="X293" s="31"/>
      <c r="Y293" s="31"/>
      <c r="Z293" s="32"/>
      <c r="AA293" s="31"/>
      <c r="AB293" s="31"/>
      <c r="AC293" s="31"/>
      <c r="AD293" s="47"/>
    </row>
    <row r="294" spans="1:30" s="27" customFormat="1" ht="12">
      <c r="A294" s="28"/>
      <c r="B294" s="31"/>
      <c r="C294" s="31"/>
      <c r="D294" s="31"/>
      <c r="E294" s="100"/>
      <c r="F294" s="42"/>
      <c r="G294" s="51"/>
      <c r="H294" s="42"/>
      <c r="I294" s="100"/>
      <c r="J294" s="33"/>
      <c r="K294" s="51"/>
      <c r="L294" s="51"/>
      <c r="M294" s="100"/>
      <c r="N294" s="52"/>
      <c r="O294" s="51"/>
      <c r="P294" s="77"/>
      <c r="Q294" s="100"/>
      <c r="R294" s="28"/>
      <c r="S294" s="31"/>
      <c r="T294" s="31"/>
      <c r="U294" s="31"/>
      <c r="V294" s="32"/>
      <c r="W294" s="31"/>
      <c r="X294" s="31"/>
      <c r="Y294" s="31"/>
      <c r="Z294" s="32"/>
      <c r="AA294" s="31"/>
      <c r="AB294" s="31"/>
      <c r="AC294" s="31"/>
      <c r="AD294" s="47"/>
    </row>
    <row r="295" spans="1:30" s="27" customFormat="1" ht="12">
      <c r="A295" s="28"/>
      <c r="B295" s="31"/>
      <c r="C295" s="31"/>
      <c r="D295" s="31"/>
      <c r="E295" s="100"/>
      <c r="F295" s="42"/>
      <c r="G295" s="51"/>
      <c r="H295" s="42"/>
      <c r="I295" s="100"/>
      <c r="J295" s="33"/>
      <c r="K295" s="51"/>
      <c r="L295" s="51"/>
      <c r="M295" s="100"/>
      <c r="N295" s="52"/>
      <c r="O295" s="51"/>
      <c r="P295" s="77"/>
      <c r="Q295" s="100"/>
      <c r="R295" s="28"/>
      <c r="S295" s="31"/>
      <c r="T295" s="31"/>
      <c r="U295" s="31"/>
      <c r="V295" s="32"/>
      <c r="W295" s="31"/>
      <c r="X295" s="31"/>
      <c r="Y295" s="31"/>
      <c r="Z295" s="32"/>
      <c r="AA295" s="31"/>
      <c r="AB295" s="31"/>
      <c r="AC295" s="31"/>
      <c r="AD295" s="47"/>
    </row>
    <row r="296" spans="1:30" s="27" customFormat="1" ht="12">
      <c r="A296" s="28"/>
      <c r="B296" s="31"/>
      <c r="C296" s="31"/>
      <c r="D296" s="31"/>
      <c r="E296" s="100"/>
      <c r="F296" s="42"/>
      <c r="G296" s="51"/>
      <c r="H296" s="42"/>
      <c r="I296" s="100"/>
      <c r="J296" s="33"/>
      <c r="K296" s="51"/>
      <c r="L296" s="51"/>
      <c r="M296" s="100"/>
      <c r="N296" s="52"/>
      <c r="O296" s="51"/>
      <c r="P296" s="77"/>
      <c r="Q296" s="100"/>
      <c r="R296" s="28"/>
      <c r="S296" s="31"/>
      <c r="T296" s="31"/>
      <c r="U296" s="31"/>
      <c r="V296" s="32"/>
      <c r="W296" s="31"/>
      <c r="X296" s="31"/>
      <c r="Y296" s="31"/>
      <c r="Z296" s="32"/>
      <c r="AA296" s="31"/>
      <c r="AB296" s="31"/>
      <c r="AC296" s="31"/>
      <c r="AD296" s="47"/>
    </row>
    <row r="297" spans="1:30" s="27" customFormat="1" ht="12">
      <c r="A297" s="28"/>
      <c r="B297" s="31"/>
      <c r="C297" s="31"/>
      <c r="D297" s="31"/>
      <c r="E297" s="100"/>
      <c r="F297" s="42"/>
      <c r="G297" s="51"/>
      <c r="H297" s="42"/>
      <c r="I297" s="100"/>
      <c r="J297" s="33"/>
      <c r="K297" s="51"/>
      <c r="L297" s="51"/>
      <c r="M297" s="100"/>
      <c r="N297" s="52"/>
      <c r="O297" s="51"/>
      <c r="P297" s="77"/>
      <c r="Q297" s="100"/>
      <c r="R297" s="28"/>
      <c r="S297" s="31"/>
      <c r="T297" s="31"/>
      <c r="U297" s="31"/>
      <c r="V297" s="32"/>
      <c r="W297" s="31"/>
      <c r="X297" s="31"/>
      <c r="Y297" s="31"/>
      <c r="Z297" s="32"/>
      <c r="AA297" s="31"/>
      <c r="AB297" s="31"/>
      <c r="AC297" s="31"/>
      <c r="AD297" s="47"/>
    </row>
    <row r="298" spans="1:30" s="27" customFormat="1" ht="12">
      <c r="A298" s="28"/>
      <c r="B298" s="31"/>
      <c r="C298" s="31"/>
      <c r="D298" s="31"/>
      <c r="E298" s="100"/>
      <c r="F298" s="42"/>
      <c r="G298" s="51"/>
      <c r="H298" s="42"/>
      <c r="I298" s="100"/>
      <c r="J298" s="33"/>
      <c r="K298" s="51"/>
      <c r="L298" s="51"/>
      <c r="M298" s="100"/>
      <c r="N298" s="52"/>
      <c r="O298" s="51"/>
      <c r="P298" s="77"/>
      <c r="Q298" s="100"/>
      <c r="R298" s="28"/>
      <c r="S298" s="31"/>
      <c r="T298" s="31"/>
      <c r="U298" s="31"/>
      <c r="V298" s="32"/>
      <c r="W298" s="31"/>
      <c r="X298" s="31"/>
      <c r="Y298" s="31"/>
      <c r="Z298" s="32"/>
      <c r="AA298" s="31"/>
      <c r="AB298" s="31"/>
      <c r="AC298" s="31"/>
      <c r="AD298" s="47"/>
    </row>
    <row r="299" spans="1:30" s="27" customFormat="1" ht="12">
      <c r="A299" s="28"/>
      <c r="B299" s="31"/>
      <c r="C299" s="31"/>
      <c r="D299" s="31"/>
      <c r="E299" s="100"/>
      <c r="F299" s="42"/>
      <c r="G299" s="51"/>
      <c r="H299" s="42"/>
      <c r="I299" s="100"/>
      <c r="J299" s="33"/>
      <c r="K299" s="51"/>
      <c r="L299" s="51"/>
      <c r="M299" s="100"/>
      <c r="N299" s="52"/>
      <c r="O299" s="51"/>
      <c r="P299" s="77"/>
      <c r="Q299" s="100"/>
      <c r="R299" s="28"/>
      <c r="S299" s="31"/>
      <c r="T299" s="31"/>
      <c r="U299" s="31"/>
      <c r="V299" s="32"/>
      <c r="W299" s="31"/>
      <c r="X299" s="31"/>
      <c r="Y299" s="31"/>
      <c r="Z299" s="32"/>
      <c r="AA299" s="31"/>
      <c r="AB299" s="31"/>
      <c r="AC299" s="31"/>
      <c r="AD299" s="47"/>
    </row>
    <row r="300" spans="1:30" s="27" customFormat="1" ht="12">
      <c r="A300" s="28"/>
      <c r="B300" s="31"/>
      <c r="C300" s="31"/>
      <c r="D300" s="31"/>
      <c r="E300" s="100"/>
      <c r="F300" s="42"/>
      <c r="G300" s="51"/>
      <c r="H300" s="42"/>
      <c r="I300" s="100"/>
      <c r="J300" s="33"/>
      <c r="K300" s="51"/>
      <c r="L300" s="51"/>
      <c r="M300" s="100"/>
      <c r="N300" s="52"/>
      <c r="O300" s="51"/>
      <c r="P300" s="77"/>
      <c r="Q300" s="100"/>
      <c r="R300" s="28"/>
      <c r="S300" s="31"/>
      <c r="T300" s="31"/>
      <c r="U300" s="31"/>
      <c r="V300" s="32"/>
      <c r="W300" s="31"/>
      <c r="X300" s="31"/>
      <c r="Y300" s="31"/>
      <c r="Z300" s="32"/>
      <c r="AA300" s="31"/>
      <c r="AB300" s="31"/>
      <c r="AC300" s="31"/>
      <c r="AD300" s="47"/>
    </row>
    <row r="301" spans="1:30" s="27" customFormat="1" ht="12">
      <c r="A301" s="28"/>
      <c r="B301" s="31"/>
      <c r="C301" s="31"/>
      <c r="D301" s="31"/>
      <c r="E301" s="100"/>
      <c r="F301" s="42"/>
      <c r="G301" s="51"/>
      <c r="H301" s="42"/>
      <c r="I301" s="100"/>
      <c r="J301" s="33"/>
      <c r="K301" s="51"/>
      <c r="L301" s="51"/>
      <c r="M301" s="100"/>
      <c r="N301" s="52"/>
      <c r="O301" s="51"/>
      <c r="P301" s="77"/>
      <c r="Q301" s="100"/>
      <c r="R301" s="28"/>
      <c r="S301" s="31"/>
      <c r="T301" s="31"/>
      <c r="U301" s="31"/>
      <c r="V301" s="32"/>
      <c r="W301" s="31"/>
      <c r="X301" s="31"/>
      <c r="Y301" s="31"/>
      <c r="Z301" s="32"/>
      <c r="AA301" s="31"/>
      <c r="AB301" s="31"/>
      <c r="AC301" s="31"/>
      <c r="AD301" s="47"/>
    </row>
    <row r="302" spans="1:30" s="27" customFormat="1" ht="12">
      <c r="A302" s="28"/>
      <c r="B302" s="31"/>
      <c r="C302" s="31"/>
      <c r="D302" s="31"/>
      <c r="E302" s="100"/>
      <c r="F302" s="42"/>
      <c r="G302" s="51"/>
      <c r="H302" s="42"/>
      <c r="I302" s="100"/>
      <c r="J302" s="33"/>
      <c r="K302" s="51"/>
      <c r="L302" s="51"/>
      <c r="M302" s="100"/>
      <c r="N302" s="52"/>
      <c r="O302" s="51"/>
      <c r="P302" s="77"/>
      <c r="Q302" s="100"/>
      <c r="R302" s="28"/>
      <c r="S302" s="31"/>
      <c r="T302" s="31"/>
      <c r="U302" s="31"/>
      <c r="V302" s="32"/>
      <c r="W302" s="31"/>
      <c r="X302" s="31"/>
      <c r="Y302" s="31"/>
      <c r="Z302" s="32"/>
      <c r="AA302" s="31"/>
      <c r="AB302" s="31"/>
      <c r="AC302" s="31"/>
      <c r="AD302" s="47"/>
    </row>
    <row r="303" spans="1:30" s="27" customFormat="1" ht="12">
      <c r="A303" s="28"/>
      <c r="B303" s="31"/>
      <c r="C303" s="31"/>
      <c r="D303" s="31"/>
      <c r="E303" s="100"/>
      <c r="F303" s="42"/>
      <c r="G303" s="51"/>
      <c r="H303" s="42"/>
      <c r="I303" s="100"/>
      <c r="J303" s="33"/>
      <c r="K303" s="51"/>
      <c r="L303" s="51"/>
      <c r="M303" s="100"/>
      <c r="N303" s="52"/>
      <c r="O303" s="51"/>
      <c r="P303" s="77"/>
      <c r="Q303" s="100"/>
      <c r="R303" s="28"/>
      <c r="S303" s="31"/>
      <c r="T303" s="31"/>
      <c r="U303" s="31"/>
      <c r="V303" s="32"/>
      <c r="W303" s="31"/>
      <c r="X303" s="31"/>
      <c r="Y303" s="31"/>
      <c r="Z303" s="32"/>
      <c r="AA303" s="31"/>
      <c r="AB303" s="31"/>
      <c r="AC303" s="31"/>
      <c r="AD303" s="47"/>
    </row>
    <row r="304" spans="1:30" s="27" customFormat="1" ht="12">
      <c r="A304" s="28"/>
      <c r="B304" s="31"/>
      <c r="C304" s="31"/>
      <c r="D304" s="31"/>
      <c r="E304" s="100"/>
      <c r="F304" s="42"/>
      <c r="G304" s="51"/>
      <c r="H304" s="42"/>
      <c r="I304" s="100"/>
      <c r="J304" s="33"/>
      <c r="K304" s="51"/>
      <c r="L304" s="51"/>
      <c r="M304" s="100"/>
      <c r="N304" s="52"/>
      <c r="O304" s="51"/>
      <c r="P304" s="77"/>
      <c r="Q304" s="100"/>
      <c r="R304" s="28"/>
      <c r="S304" s="31"/>
      <c r="T304" s="31"/>
      <c r="U304" s="31"/>
      <c r="V304" s="32"/>
      <c r="W304" s="31"/>
      <c r="X304" s="31"/>
      <c r="Y304" s="31"/>
      <c r="Z304" s="32"/>
      <c r="AA304" s="31"/>
      <c r="AB304" s="31"/>
      <c r="AC304" s="31"/>
      <c r="AD304" s="47"/>
    </row>
    <row r="305" spans="1:30" s="27" customFormat="1" ht="12">
      <c r="A305" s="28"/>
      <c r="B305" s="31"/>
      <c r="C305" s="31"/>
      <c r="D305" s="31"/>
      <c r="E305" s="100"/>
      <c r="F305" s="42"/>
      <c r="G305" s="51"/>
      <c r="H305" s="42"/>
      <c r="I305" s="100"/>
      <c r="J305" s="33"/>
      <c r="K305" s="51"/>
      <c r="L305" s="51"/>
      <c r="M305" s="100"/>
      <c r="N305" s="52"/>
      <c r="O305" s="51"/>
      <c r="P305" s="77"/>
      <c r="Q305" s="100"/>
      <c r="R305" s="28"/>
      <c r="S305" s="31"/>
      <c r="T305" s="31"/>
      <c r="U305" s="31"/>
      <c r="V305" s="32"/>
      <c r="W305" s="31"/>
      <c r="X305" s="31"/>
      <c r="Y305" s="31"/>
      <c r="Z305" s="32"/>
      <c r="AA305" s="31"/>
      <c r="AB305" s="31"/>
      <c r="AC305" s="31"/>
      <c r="AD305" s="47"/>
    </row>
    <row r="306" spans="1:30" s="27" customFormat="1" ht="12">
      <c r="A306" s="28"/>
      <c r="B306" s="31"/>
      <c r="C306" s="31"/>
      <c r="D306" s="31"/>
      <c r="E306" s="100"/>
      <c r="F306" s="42"/>
      <c r="G306" s="51"/>
      <c r="H306" s="42"/>
      <c r="I306" s="100"/>
      <c r="J306" s="33"/>
      <c r="K306" s="51"/>
      <c r="L306" s="51"/>
      <c r="M306" s="100"/>
      <c r="N306" s="52"/>
      <c r="O306" s="51"/>
      <c r="P306" s="77"/>
      <c r="Q306" s="100"/>
      <c r="R306" s="28"/>
      <c r="S306" s="31"/>
      <c r="T306" s="31"/>
      <c r="U306" s="31"/>
      <c r="V306" s="32"/>
      <c r="W306" s="31"/>
      <c r="X306" s="31"/>
      <c r="Y306" s="31"/>
      <c r="Z306" s="32"/>
      <c r="AA306" s="31"/>
      <c r="AB306" s="31"/>
      <c r="AC306" s="31"/>
      <c r="AD306" s="47"/>
    </row>
    <row r="307" spans="1:30" s="27" customFormat="1" ht="12">
      <c r="A307" s="28"/>
      <c r="B307" s="31"/>
      <c r="C307" s="31"/>
      <c r="D307" s="31"/>
      <c r="E307" s="100"/>
      <c r="F307" s="42"/>
      <c r="G307" s="51"/>
      <c r="H307" s="42"/>
      <c r="I307" s="100"/>
      <c r="J307" s="33"/>
      <c r="K307" s="51"/>
      <c r="L307" s="51"/>
      <c r="M307" s="100"/>
      <c r="N307" s="52"/>
      <c r="O307" s="51"/>
      <c r="P307" s="77"/>
      <c r="Q307" s="100"/>
      <c r="R307" s="28"/>
      <c r="S307" s="31"/>
      <c r="T307" s="31"/>
      <c r="U307" s="31"/>
      <c r="V307" s="32"/>
      <c r="W307" s="31"/>
      <c r="X307" s="31"/>
      <c r="Y307" s="31"/>
      <c r="Z307" s="32"/>
      <c r="AA307" s="31"/>
      <c r="AB307" s="31"/>
      <c r="AC307" s="31"/>
      <c r="AD307" s="47"/>
    </row>
    <row r="308" spans="1:30" s="27" customFormat="1" ht="12">
      <c r="A308" s="28"/>
      <c r="B308" s="31"/>
      <c r="C308" s="31"/>
      <c r="D308" s="31"/>
      <c r="E308" s="100"/>
      <c r="F308" s="42"/>
      <c r="G308" s="51"/>
      <c r="H308" s="42"/>
      <c r="I308" s="100"/>
      <c r="J308" s="33"/>
      <c r="K308" s="51"/>
      <c r="L308" s="51"/>
      <c r="M308" s="100"/>
      <c r="N308" s="52"/>
      <c r="O308" s="51"/>
      <c r="P308" s="77"/>
      <c r="Q308" s="100"/>
      <c r="R308" s="28"/>
      <c r="S308" s="31"/>
      <c r="T308" s="31"/>
      <c r="U308" s="31"/>
      <c r="V308" s="32"/>
      <c r="W308" s="31"/>
      <c r="X308" s="31"/>
      <c r="Y308" s="31"/>
      <c r="Z308" s="32"/>
      <c r="AA308" s="31"/>
      <c r="AB308" s="31"/>
      <c r="AC308" s="31"/>
      <c r="AD308" s="47"/>
    </row>
    <row r="309" spans="1:30" s="27" customFormat="1" ht="12">
      <c r="A309" s="28"/>
      <c r="B309" s="31"/>
      <c r="C309" s="31"/>
      <c r="D309" s="31"/>
      <c r="E309" s="100"/>
      <c r="F309" s="42"/>
      <c r="G309" s="51"/>
      <c r="H309" s="42"/>
      <c r="I309" s="100"/>
      <c r="J309" s="33"/>
      <c r="K309" s="51"/>
      <c r="L309" s="51"/>
      <c r="M309" s="100"/>
      <c r="N309" s="52"/>
      <c r="O309" s="51"/>
      <c r="P309" s="77"/>
      <c r="Q309" s="100"/>
      <c r="R309" s="28"/>
      <c r="S309" s="31"/>
      <c r="T309" s="31"/>
      <c r="U309" s="31"/>
      <c r="V309" s="32"/>
      <c r="W309" s="31"/>
      <c r="X309" s="31"/>
      <c r="Y309" s="31"/>
      <c r="Z309" s="32"/>
      <c r="AA309" s="31"/>
      <c r="AB309" s="31"/>
      <c r="AC309" s="31"/>
      <c r="AD309" s="47"/>
    </row>
    <row r="310" spans="1:30" s="27" customFormat="1" ht="12">
      <c r="A310" s="28"/>
      <c r="B310" s="31"/>
      <c r="C310" s="31"/>
      <c r="D310" s="31"/>
      <c r="E310" s="100"/>
      <c r="F310" s="42"/>
      <c r="G310" s="51"/>
      <c r="H310" s="42"/>
      <c r="I310" s="100"/>
      <c r="J310" s="33"/>
      <c r="K310" s="51"/>
      <c r="L310" s="51"/>
      <c r="M310" s="100"/>
      <c r="N310" s="52"/>
      <c r="O310" s="51"/>
      <c r="P310" s="77"/>
      <c r="Q310" s="100"/>
      <c r="R310" s="28"/>
      <c r="S310" s="31"/>
      <c r="T310" s="31"/>
      <c r="U310" s="31"/>
      <c r="V310" s="32"/>
      <c r="W310" s="31"/>
      <c r="X310" s="31"/>
      <c r="Y310" s="31"/>
      <c r="Z310" s="32"/>
      <c r="AA310" s="31"/>
      <c r="AB310" s="31"/>
      <c r="AC310" s="31"/>
      <c r="AD310" s="47"/>
    </row>
    <row r="311" spans="1:30" s="27" customFormat="1" ht="12">
      <c r="A311" s="28"/>
      <c r="B311" s="31"/>
      <c r="C311" s="31"/>
      <c r="D311" s="31"/>
      <c r="E311" s="100"/>
      <c r="F311" s="42"/>
      <c r="G311" s="51"/>
      <c r="H311" s="42"/>
      <c r="I311" s="100"/>
      <c r="J311" s="33"/>
      <c r="K311" s="51"/>
      <c r="L311" s="51"/>
      <c r="M311" s="100"/>
      <c r="N311" s="52"/>
      <c r="O311" s="51"/>
      <c r="P311" s="77"/>
      <c r="Q311" s="100"/>
      <c r="R311" s="28"/>
      <c r="S311" s="31"/>
      <c r="T311" s="31"/>
      <c r="U311" s="31"/>
      <c r="V311" s="32"/>
      <c r="W311" s="31"/>
      <c r="X311" s="31"/>
      <c r="Y311" s="31"/>
      <c r="Z311" s="32"/>
      <c r="AA311" s="31"/>
      <c r="AB311" s="31"/>
      <c r="AC311" s="31"/>
      <c r="AD311" s="47"/>
    </row>
    <row r="312" spans="1:30" s="27" customFormat="1" ht="12">
      <c r="A312" s="28"/>
      <c r="B312" s="31"/>
      <c r="C312" s="31"/>
      <c r="D312" s="31"/>
      <c r="E312" s="100"/>
      <c r="F312" s="42"/>
      <c r="G312" s="51"/>
      <c r="H312" s="42"/>
      <c r="I312" s="100"/>
      <c r="J312" s="33"/>
      <c r="K312" s="51"/>
      <c r="L312" s="51"/>
      <c r="M312" s="100"/>
      <c r="N312" s="52"/>
      <c r="O312" s="51"/>
      <c r="P312" s="77"/>
      <c r="Q312" s="100"/>
      <c r="R312" s="28"/>
      <c r="S312" s="31"/>
      <c r="T312" s="31"/>
      <c r="U312" s="31"/>
      <c r="V312" s="32"/>
      <c r="W312" s="31"/>
      <c r="X312" s="31"/>
      <c r="Y312" s="31"/>
      <c r="Z312" s="32"/>
      <c r="AA312" s="31"/>
      <c r="AB312" s="31"/>
      <c r="AC312" s="31"/>
      <c r="AD312" s="47"/>
    </row>
    <row r="313" spans="1:30" s="27" customFormat="1" ht="12">
      <c r="A313" s="28"/>
      <c r="B313" s="31"/>
      <c r="C313" s="31"/>
      <c r="D313" s="31"/>
      <c r="E313" s="100"/>
      <c r="F313" s="42"/>
      <c r="G313" s="51"/>
      <c r="H313" s="42"/>
      <c r="I313" s="100"/>
      <c r="J313" s="33"/>
      <c r="K313" s="51"/>
      <c r="L313" s="51"/>
      <c r="M313" s="100"/>
      <c r="N313" s="52"/>
      <c r="O313" s="51"/>
      <c r="P313" s="77"/>
      <c r="Q313" s="100"/>
      <c r="R313" s="28"/>
      <c r="S313" s="31"/>
      <c r="T313" s="31"/>
      <c r="U313" s="31"/>
      <c r="V313" s="32"/>
      <c r="W313" s="31"/>
      <c r="X313" s="31"/>
      <c r="Y313" s="31"/>
      <c r="Z313" s="32"/>
      <c r="AA313" s="31"/>
      <c r="AB313" s="31"/>
      <c r="AC313" s="31"/>
      <c r="AD313" s="47"/>
    </row>
    <row r="314" spans="1:30" s="27" customFormat="1" ht="12">
      <c r="A314" s="28"/>
      <c r="B314" s="31"/>
      <c r="C314" s="31"/>
      <c r="D314" s="31"/>
      <c r="E314" s="100"/>
      <c r="F314" s="42"/>
      <c r="G314" s="51"/>
      <c r="H314" s="42"/>
      <c r="I314" s="100"/>
      <c r="J314" s="33"/>
      <c r="K314" s="51"/>
      <c r="L314" s="51"/>
      <c r="M314" s="100"/>
      <c r="N314" s="52"/>
      <c r="O314" s="51"/>
      <c r="P314" s="77"/>
      <c r="Q314" s="100"/>
      <c r="R314" s="28"/>
      <c r="S314" s="31"/>
      <c r="T314" s="31"/>
      <c r="U314" s="31"/>
      <c r="V314" s="32"/>
      <c r="W314" s="31"/>
      <c r="X314" s="31"/>
      <c r="Y314" s="31"/>
      <c r="Z314" s="32"/>
      <c r="AA314" s="31"/>
      <c r="AB314" s="31"/>
      <c r="AC314" s="31"/>
      <c r="AD314" s="47"/>
    </row>
    <row r="315" spans="1:30" s="27" customFormat="1" ht="12">
      <c r="A315" s="28"/>
      <c r="B315" s="31"/>
      <c r="C315" s="31"/>
      <c r="D315" s="31"/>
      <c r="E315" s="100"/>
      <c r="F315" s="42"/>
      <c r="G315" s="51"/>
      <c r="H315" s="42"/>
      <c r="I315" s="100"/>
      <c r="J315" s="33"/>
      <c r="K315" s="51"/>
      <c r="L315" s="51"/>
      <c r="M315" s="100"/>
      <c r="N315" s="52"/>
      <c r="O315" s="51"/>
      <c r="P315" s="77"/>
      <c r="Q315" s="100"/>
      <c r="R315" s="28"/>
      <c r="S315" s="31"/>
      <c r="T315" s="31"/>
      <c r="U315" s="31"/>
      <c r="V315" s="32"/>
      <c r="W315" s="31"/>
      <c r="X315" s="31"/>
      <c r="Y315" s="31"/>
      <c r="Z315" s="32"/>
      <c r="AA315" s="31"/>
      <c r="AB315" s="31"/>
      <c r="AC315" s="31"/>
      <c r="AD315" s="47"/>
    </row>
    <row r="316" spans="1:30" s="27" customFormat="1" ht="12">
      <c r="A316" s="28"/>
      <c r="B316" s="31"/>
      <c r="C316" s="31"/>
      <c r="D316" s="31"/>
      <c r="E316" s="100"/>
      <c r="F316" s="42"/>
      <c r="G316" s="51"/>
      <c r="H316" s="42"/>
      <c r="I316" s="100"/>
      <c r="J316" s="33"/>
      <c r="K316" s="51"/>
      <c r="L316" s="51"/>
      <c r="M316" s="100"/>
      <c r="N316" s="52"/>
      <c r="O316" s="51"/>
      <c r="P316" s="77"/>
      <c r="Q316" s="100"/>
      <c r="R316" s="28"/>
      <c r="S316" s="31"/>
      <c r="T316" s="31"/>
      <c r="U316" s="31"/>
      <c r="V316" s="32"/>
      <c r="W316" s="31"/>
      <c r="X316" s="31"/>
      <c r="Y316" s="31"/>
      <c r="Z316" s="32"/>
      <c r="AA316" s="31"/>
      <c r="AB316" s="31"/>
      <c r="AC316" s="31"/>
      <c r="AD316" s="47"/>
    </row>
    <row r="317" spans="1:30" s="27" customFormat="1" ht="12">
      <c r="A317" s="28"/>
      <c r="B317" s="31"/>
      <c r="C317" s="31"/>
      <c r="D317" s="31"/>
      <c r="E317" s="100"/>
      <c r="F317" s="42"/>
      <c r="G317" s="51"/>
      <c r="H317" s="42"/>
      <c r="I317" s="100"/>
      <c r="J317" s="33"/>
      <c r="K317" s="51"/>
      <c r="L317" s="51"/>
      <c r="M317" s="100"/>
      <c r="N317" s="52"/>
      <c r="O317" s="51"/>
      <c r="P317" s="77"/>
      <c r="Q317" s="100"/>
      <c r="R317" s="28"/>
      <c r="S317" s="31"/>
      <c r="T317" s="31"/>
      <c r="U317" s="31"/>
      <c r="V317" s="32"/>
      <c r="W317" s="31"/>
      <c r="X317" s="31"/>
      <c r="Y317" s="31"/>
      <c r="Z317" s="32"/>
      <c r="AA317" s="31"/>
      <c r="AB317" s="31"/>
      <c r="AC317" s="31"/>
      <c r="AD317" s="47"/>
    </row>
    <row r="318" spans="1:30" s="27" customFormat="1" ht="12">
      <c r="A318" s="28"/>
      <c r="B318" s="31"/>
      <c r="C318" s="31"/>
      <c r="D318" s="31"/>
      <c r="E318" s="100"/>
      <c r="F318" s="42"/>
      <c r="G318" s="51"/>
      <c r="H318" s="42"/>
      <c r="I318" s="100"/>
      <c r="J318" s="33"/>
      <c r="K318" s="51"/>
      <c r="L318" s="51"/>
      <c r="M318" s="100"/>
      <c r="N318" s="52"/>
      <c r="O318" s="51"/>
      <c r="P318" s="77"/>
      <c r="Q318" s="100"/>
      <c r="R318" s="28"/>
      <c r="S318" s="31"/>
      <c r="T318" s="31"/>
      <c r="U318" s="31"/>
      <c r="V318" s="32"/>
      <c r="W318" s="31"/>
      <c r="X318" s="31"/>
      <c r="Y318" s="31"/>
      <c r="Z318" s="32"/>
      <c r="AA318" s="31"/>
      <c r="AB318" s="31"/>
      <c r="AC318" s="31"/>
      <c r="AD318" s="47"/>
    </row>
    <row r="319" spans="1:30" s="27" customFormat="1" ht="12">
      <c r="A319" s="28"/>
      <c r="B319" s="31"/>
      <c r="C319" s="31"/>
      <c r="D319" s="31"/>
      <c r="E319" s="100"/>
      <c r="F319" s="42"/>
      <c r="G319" s="51"/>
      <c r="H319" s="42"/>
      <c r="I319" s="100"/>
      <c r="J319" s="33"/>
      <c r="K319" s="51"/>
      <c r="L319" s="51"/>
      <c r="M319" s="100"/>
      <c r="N319" s="52"/>
      <c r="O319" s="51"/>
      <c r="P319" s="77"/>
      <c r="Q319" s="100"/>
      <c r="R319" s="28"/>
      <c r="S319" s="31"/>
      <c r="T319" s="31"/>
      <c r="U319" s="31"/>
      <c r="V319" s="32"/>
      <c r="W319" s="31"/>
      <c r="X319" s="31"/>
      <c r="Y319" s="31"/>
      <c r="Z319" s="32"/>
      <c r="AA319" s="31"/>
      <c r="AB319" s="31"/>
      <c r="AC319" s="31"/>
      <c r="AD319" s="47"/>
    </row>
    <row r="320" spans="1:30" s="27" customFormat="1" ht="12">
      <c r="A320" s="28"/>
      <c r="B320" s="31"/>
      <c r="C320" s="31"/>
      <c r="D320" s="31"/>
      <c r="E320" s="100"/>
      <c r="F320" s="42"/>
      <c r="G320" s="51"/>
      <c r="H320" s="42"/>
      <c r="I320" s="100"/>
      <c r="J320" s="33"/>
      <c r="K320" s="51"/>
      <c r="L320" s="51"/>
      <c r="M320" s="100"/>
      <c r="N320" s="52"/>
      <c r="O320" s="51"/>
      <c r="P320" s="77"/>
      <c r="Q320" s="100"/>
      <c r="R320" s="28"/>
      <c r="S320" s="31"/>
      <c r="T320" s="31"/>
      <c r="U320" s="31"/>
      <c r="V320" s="32"/>
      <c r="W320" s="31"/>
      <c r="X320" s="31"/>
      <c r="Y320" s="31"/>
      <c r="Z320" s="32"/>
      <c r="AA320" s="31"/>
      <c r="AB320" s="31"/>
      <c r="AC320" s="31"/>
      <c r="AD320" s="47"/>
    </row>
    <row r="321" spans="1:30" s="27" customFormat="1" ht="12">
      <c r="A321" s="28"/>
      <c r="B321" s="31"/>
      <c r="C321" s="31"/>
      <c r="D321" s="31"/>
      <c r="E321" s="100"/>
      <c r="F321" s="42"/>
      <c r="G321" s="51"/>
      <c r="H321" s="42"/>
      <c r="I321" s="100"/>
      <c r="J321" s="33"/>
      <c r="K321" s="51"/>
      <c r="L321" s="51"/>
      <c r="M321" s="100"/>
      <c r="N321" s="52"/>
      <c r="O321" s="51"/>
      <c r="P321" s="77"/>
      <c r="Q321" s="100"/>
      <c r="R321" s="28"/>
      <c r="S321" s="31"/>
      <c r="T321" s="31"/>
      <c r="U321" s="31"/>
      <c r="V321" s="32"/>
      <c r="W321" s="31"/>
      <c r="X321" s="31"/>
      <c r="Y321" s="31"/>
      <c r="Z321" s="32"/>
      <c r="AA321" s="31"/>
      <c r="AB321" s="31"/>
      <c r="AC321" s="31"/>
      <c r="AD321" s="47"/>
    </row>
    <row r="322" spans="1:30" s="27" customFormat="1" ht="12">
      <c r="A322" s="28"/>
      <c r="B322" s="31"/>
      <c r="C322" s="31"/>
      <c r="D322" s="31"/>
      <c r="E322" s="100"/>
      <c r="F322" s="42"/>
      <c r="G322" s="51"/>
      <c r="H322" s="42"/>
      <c r="I322" s="100"/>
      <c r="J322" s="33"/>
      <c r="K322" s="51"/>
      <c r="L322" s="51"/>
      <c r="M322" s="100"/>
      <c r="N322" s="52"/>
      <c r="O322" s="51"/>
      <c r="P322" s="77"/>
      <c r="Q322" s="100"/>
      <c r="R322" s="28"/>
      <c r="S322" s="31"/>
      <c r="T322" s="31"/>
      <c r="U322" s="31"/>
      <c r="V322" s="32"/>
      <c r="W322" s="31"/>
      <c r="X322" s="31"/>
      <c r="Y322" s="31"/>
      <c r="Z322" s="32"/>
      <c r="AA322" s="31"/>
      <c r="AB322" s="31"/>
      <c r="AC322" s="31"/>
      <c r="AD322" s="47"/>
    </row>
    <row r="323" spans="1:30" s="27" customFormat="1" ht="12">
      <c r="A323" s="28"/>
      <c r="B323" s="31"/>
      <c r="C323" s="31"/>
      <c r="D323" s="31"/>
      <c r="E323" s="100"/>
      <c r="F323" s="42"/>
      <c r="G323" s="51"/>
      <c r="H323" s="42"/>
      <c r="I323" s="100"/>
      <c r="J323" s="33"/>
      <c r="K323" s="51"/>
      <c r="L323" s="51"/>
      <c r="M323" s="100"/>
      <c r="N323" s="52"/>
      <c r="O323" s="51"/>
      <c r="P323" s="77"/>
      <c r="Q323" s="100"/>
      <c r="R323" s="28"/>
      <c r="S323" s="31"/>
      <c r="T323" s="31"/>
      <c r="U323" s="31"/>
      <c r="V323" s="32"/>
      <c r="W323" s="31"/>
      <c r="X323" s="31"/>
      <c r="Y323" s="31"/>
      <c r="Z323" s="32"/>
      <c r="AA323" s="31"/>
      <c r="AB323" s="31"/>
      <c r="AC323" s="31"/>
      <c r="AD323" s="47"/>
    </row>
    <row r="324" spans="1:30" s="27" customFormat="1" ht="12">
      <c r="A324" s="28"/>
      <c r="B324" s="31"/>
      <c r="C324" s="31"/>
      <c r="D324" s="31"/>
      <c r="E324" s="100"/>
      <c r="F324" s="42"/>
      <c r="G324" s="51"/>
      <c r="H324" s="42"/>
      <c r="I324" s="100"/>
      <c r="J324" s="33"/>
      <c r="K324" s="51"/>
      <c r="L324" s="51"/>
      <c r="M324" s="100"/>
      <c r="N324" s="52"/>
      <c r="O324" s="51"/>
      <c r="P324" s="77"/>
      <c r="Q324" s="100"/>
      <c r="R324" s="28"/>
      <c r="S324" s="31"/>
      <c r="T324" s="31"/>
      <c r="U324" s="31"/>
      <c r="V324" s="32"/>
      <c r="W324" s="31"/>
      <c r="X324" s="31"/>
      <c r="Y324" s="31"/>
      <c r="Z324" s="32"/>
      <c r="AA324" s="31"/>
      <c r="AB324" s="31"/>
      <c r="AC324" s="31"/>
      <c r="AD324" s="47"/>
    </row>
    <row r="325" spans="1:30" s="27" customFormat="1" ht="12">
      <c r="A325" s="28"/>
      <c r="B325" s="31"/>
      <c r="C325" s="31"/>
      <c r="D325" s="31"/>
      <c r="E325" s="100"/>
      <c r="F325" s="42"/>
      <c r="G325" s="51"/>
      <c r="H325" s="42"/>
      <c r="I325" s="100"/>
      <c r="J325" s="33"/>
      <c r="K325" s="51"/>
      <c r="L325" s="51"/>
      <c r="M325" s="100"/>
      <c r="N325" s="52"/>
      <c r="O325" s="51"/>
      <c r="P325" s="77"/>
      <c r="Q325" s="100"/>
      <c r="R325" s="28"/>
      <c r="S325" s="31"/>
      <c r="T325" s="31"/>
      <c r="U325" s="31"/>
      <c r="V325" s="32"/>
      <c r="W325" s="31"/>
      <c r="X325" s="31"/>
      <c r="Y325" s="31"/>
      <c r="Z325" s="32"/>
      <c r="AA325" s="31"/>
      <c r="AB325" s="31"/>
      <c r="AC325" s="31"/>
      <c r="AD325" s="47"/>
    </row>
    <row r="326" spans="1:30" s="27" customFormat="1" ht="12">
      <c r="A326" s="28"/>
      <c r="B326" s="31"/>
      <c r="C326" s="31"/>
      <c r="D326" s="31"/>
      <c r="E326" s="100"/>
      <c r="F326" s="42"/>
      <c r="G326" s="51"/>
      <c r="H326" s="42"/>
      <c r="I326" s="100"/>
      <c r="J326" s="33"/>
      <c r="K326" s="51"/>
      <c r="L326" s="51"/>
      <c r="M326" s="100"/>
      <c r="N326" s="52"/>
      <c r="O326" s="51"/>
      <c r="P326" s="77"/>
      <c r="Q326" s="100"/>
      <c r="R326" s="28"/>
      <c r="S326" s="31"/>
      <c r="T326" s="31"/>
      <c r="U326" s="31"/>
      <c r="V326" s="32"/>
      <c r="W326" s="31"/>
      <c r="X326" s="31"/>
      <c r="Y326" s="31"/>
      <c r="Z326" s="32"/>
      <c r="AA326" s="31"/>
      <c r="AB326" s="31"/>
      <c r="AC326" s="31"/>
      <c r="AD326" s="47"/>
    </row>
    <row r="327" spans="1:30" s="27" customFormat="1" ht="12">
      <c r="A327" s="28"/>
      <c r="B327" s="31"/>
      <c r="C327" s="31"/>
      <c r="D327" s="31"/>
      <c r="E327" s="100"/>
      <c r="F327" s="42"/>
      <c r="G327" s="51"/>
      <c r="H327" s="42"/>
      <c r="I327" s="100"/>
      <c r="J327" s="33"/>
      <c r="K327" s="51"/>
      <c r="L327" s="51"/>
      <c r="M327" s="100"/>
      <c r="N327" s="52"/>
      <c r="O327" s="51"/>
      <c r="P327" s="77"/>
      <c r="Q327" s="100"/>
      <c r="R327" s="28"/>
      <c r="S327" s="31"/>
      <c r="T327" s="31"/>
      <c r="U327" s="31"/>
      <c r="V327" s="32"/>
      <c r="W327" s="31"/>
      <c r="X327" s="31"/>
      <c r="Y327" s="31"/>
      <c r="Z327" s="32"/>
      <c r="AA327" s="31"/>
      <c r="AB327" s="31"/>
      <c r="AC327" s="31"/>
      <c r="AD327" s="47"/>
    </row>
    <row r="328" spans="1:30" s="27" customFormat="1" ht="12">
      <c r="A328" s="28"/>
      <c r="B328" s="31"/>
      <c r="C328" s="31"/>
      <c r="D328" s="31"/>
      <c r="E328" s="100"/>
      <c r="F328" s="42"/>
      <c r="G328" s="51"/>
      <c r="H328" s="42"/>
      <c r="I328" s="100"/>
      <c r="J328" s="33"/>
      <c r="K328" s="51"/>
      <c r="L328" s="51"/>
      <c r="M328" s="100"/>
      <c r="N328" s="52"/>
      <c r="O328" s="51"/>
      <c r="P328" s="77"/>
      <c r="Q328" s="100"/>
      <c r="R328" s="28"/>
      <c r="S328" s="31"/>
      <c r="T328" s="31"/>
      <c r="U328" s="31"/>
      <c r="V328" s="32"/>
      <c r="W328" s="31"/>
      <c r="X328" s="31"/>
      <c r="Y328" s="31"/>
      <c r="Z328" s="32"/>
      <c r="AA328" s="31"/>
      <c r="AB328" s="31"/>
      <c r="AC328" s="31"/>
      <c r="AD328" s="47"/>
    </row>
    <row r="329" spans="1:30" s="27" customFormat="1" ht="12">
      <c r="A329" s="28"/>
      <c r="B329" s="31"/>
      <c r="C329" s="31"/>
      <c r="D329" s="31"/>
      <c r="E329" s="100"/>
      <c r="F329" s="42"/>
      <c r="G329" s="51"/>
      <c r="H329" s="42"/>
      <c r="I329" s="100"/>
      <c r="J329" s="33"/>
      <c r="K329" s="51"/>
      <c r="L329" s="51"/>
      <c r="M329" s="100"/>
      <c r="N329" s="52"/>
      <c r="O329" s="51"/>
      <c r="P329" s="77"/>
      <c r="Q329" s="100"/>
      <c r="R329" s="28"/>
      <c r="S329" s="31"/>
      <c r="T329" s="31"/>
      <c r="U329" s="31"/>
      <c r="V329" s="32"/>
      <c r="W329" s="31"/>
      <c r="X329" s="31"/>
      <c r="Y329" s="31"/>
      <c r="Z329" s="32"/>
      <c r="AA329" s="31"/>
      <c r="AB329" s="31"/>
      <c r="AC329" s="31"/>
      <c r="AD329" s="47"/>
    </row>
    <row r="330" spans="1:30" s="27" customFormat="1" ht="12">
      <c r="A330" s="28"/>
      <c r="B330" s="31"/>
      <c r="C330" s="31"/>
      <c r="D330" s="31"/>
      <c r="E330" s="100"/>
      <c r="F330" s="42"/>
      <c r="G330" s="51"/>
      <c r="H330" s="42"/>
      <c r="I330" s="100"/>
      <c r="J330" s="33"/>
      <c r="K330" s="51"/>
      <c r="L330" s="51"/>
      <c r="M330" s="100"/>
      <c r="N330" s="52"/>
      <c r="O330" s="51"/>
      <c r="P330" s="77"/>
      <c r="Q330" s="100"/>
      <c r="R330" s="28"/>
      <c r="S330" s="31"/>
      <c r="T330" s="31"/>
      <c r="U330" s="31"/>
      <c r="V330" s="32"/>
      <c r="W330" s="31"/>
      <c r="X330" s="31"/>
      <c r="Y330" s="31"/>
      <c r="Z330" s="32"/>
      <c r="AA330" s="31"/>
      <c r="AB330" s="31"/>
      <c r="AC330" s="31"/>
      <c r="AD330" s="47"/>
    </row>
    <row r="331" spans="1:30" s="27" customFormat="1" ht="12">
      <c r="A331" s="28"/>
      <c r="B331" s="31"/>
      <c r="C331" s="31"/>
      <c r="D331" s="31"/>
      <c r="E331" s="100"/>
      <c r="F331" s="42"/>
      <c r="G331" s="51"/>
      <c r="H331" s="42"/>
      <c r="I331" s="100"/>
      <c r="J331" s="33"/>
      <c r="K331" s="51"/>
      <c r="L331" s="51"/>
      <c r="M331" s="100"/>
      <c r="N331" s="52"/>
      <c r="O331" s="51"/>
      <c r="P331" s="77"/>
      <c r="Q331" s="100"/>
      <c r="R331" s="28"/>
      <c r="S331" s="31"/>
      <c r="T331" s="31"/>
      <c r="U331" s="31"/>
      <c r="V331" s="32"/>
      <c r="W331" s="31"/>
      <c r="X331" s="31"/>
      <c r="Y331" s="31"/>
      <c r="Z331" s="32"/>
      <c r="AA331" s="31"/>
      <c r="AB331" s="31"/>
      <c r="AC331" s="31"/>
      <c r="AD331" s="47"/>
    </row>
    <row r="332" spans="1:30" s="27" customFormat="1" ht="12">
      <c r="A332" s="28"/>
      <c r="B332" s="31"/>
      <c r="C332" s="31"/>
      <c r="D332" s="31"/>
      <c r="E332" s="100"/>
      <c r="F332" s="42"/>
      <c r="G332" s="51"/>
      <c r="H332" s="42"/>
      <c r="I332" s="100"/>
      <c r="J332" s="33"/>
      <c r="K332" s="51"/>
      <c r="L332" s="51"/>
      <c r="M332" s="100"/>
      <c r="N332" s="52"/>
      <c r="O332" s="51"/>
      <c r="P332" s="77"/>
      <c r="Q332" s="100"/>
      <c r="R332" s="28"/>
      <c r="S332" s="31"/>
      <c r="T332" s="31"/>
      <c r="U332" s="31"/>
      <c r="V332" s="32"/>
      <c r="W332" s="31"/>
      <c r="X332" s="31"/>
      <c r="Y332" s="31"/>
      <c r="Z332" s="32"/>
      <c r="AA332" s="31"/>
      <c r="AB332" s="31"/>
      <c r="AC332" s="31"/>
      <c r="AD332" s="47"/>
    </row>
    <row r="333" spans="1:30" s="27" customFormat="1" ht="12">
      <c r="A333" s="28"/>
      <c r="B333" s="31"/>
      <c r="C333" s="31"/>
      <c r="D333" s="31"/>
      <c r="E333" s="100"/>
      <c r="F333" s="42"/>
      <c r="G333" s="51"/>
      <c r="H333" s="42"/>
      <c r="I333" s="100"/>
      <c r="J333" s="33"/>
      <c r="K333" s="51"/>
      <c r="L333" s="51"/>
      <c r="M333" s="100"/>
      <c r="N333" s="52"/>
      <c r="O333" s="51"/>
      <c r="P333" s="77"/>
      <c r="Q333" s="100"/>
      <c r="R333" s="28"/>
      <c r="S333" s="31"/>
      <c r="T333" s="31"/>
      <c r="U333" s="31"/>
      <c r="V333" s="32"/>
      <c r="W333" s="31"/>
      <c r="X333" s="31"/>
      <c r="Y333" s="31"/>
      <c r="Z333" s="32"/>
      <c r="AA333" s="31"/>
      <c r="AB333" s="31"/>
      <c r="AC333" s="31"/>
      <c r="AD333" s="47"/>
    </row>
    <row r="334" spans="1:30" s="27" customFormat="1" ht="12">
      <c r="A334" s="28"/>
      <c r="B334" s="31"/>
      <c r="C334" s="31"/>
      <c r="D334" s="31"/>
      <c r="E334" s="100"/>
      <c r="F334" s="42"/>
      <c r="G334" s="51"/>
      <c r="H334" s="42"/>
      <c r="I334" s="100"/>
      <c r="J334" s="33"/>
      <c r="K334" s="51"/>
      <c r="L334" s="51"/>
      <c r="M334" s="100"/>
      <c r="N334" s="52"/>
      <c r="O334" s="51"/>
      <c r="P334" s="77"/>
      <c r="Q334" s="100"/>
      <c r="R334" s="28"/>
      <c r="S334" s="31"/>
      <c r="T334" s="31"/>
      <c r="U334" s="31"/>
      <c r="V334" s="32"/>
      <c r="W334" s="31"/>
      <c r="X334" s="31"/>
      <c r="Y334" s="31"/>
      <c r="Z334" s="32"/>
      <c r="AA334" s="31"/>
      <c r="AB334" s="31"/>
      <c r="AC334" s="31"/>
      <c r="AD334" s="47"/>
    </row>
    <row r="335" spans="1:30" s="27" customFormat="1" ht="12">
      <c r="A335" s="28"/>
      <c r="B335" s="31"/>
      <c r="C335" s="31"/>
      <c r="D335" s="31"/>
      <c r="E335" s="100"/>
      <c r="F335" s="42"/>
      <c r="G335" s="51"/>
      <c r="H335" s="42"/>
      <c r="I335" s="100"/>
      <c r="J335" s="33"/>
      <c r="K335" s="51"/>
      <c r="L335" s="51"/>
      <c r="M335" s="100"/>
      <c r="N335" s="52"/>
      <c r="O335" s="51"/>
      <c r="P335" s="77"/>
      <c r="Q335" s="100"/>
      <c r="R335" s="28"/>
      <c r="S335" s="31"/>
      <c r="T335" s="31"/>
      <c r="U335" s="31"/>
      <c r="V335" s="32"/>
      <c r="W335" s="31"/>
      <c r="X335" s="31"/>
      <c r="Y335" s="31"/>
      <c r="Z335" s="32"/>
      <c r="AA335" s="31"/>
      <c r="AB335" s="31"/>
      <c r="AC335" s="31"/>
      <c r="AD335" s="47"/>
    </row>
    <row r="336" spans="1:30" s="27" customFormat="1" ht="12">
      <c r="A336" s="28"/>
      <c r="B336" s="31"/>
      <c r="C336" s="31"/>
      <c r="D336" s="31"/>
      <c r="E336" s="100"/>
      <c r="F336" s="42"/>
      <c r="G336" s="51"/>
      <c r="H336" s="42"/>
      <c r="I336" s="100"/>
      <c r="J336" s="33"/>
      <c r="K336" s="51"/>
      <c r="L336" s="51"/>
      <c r="M336" s="100"/>
      <c r="N336" s="52"/>
      <c r="O336" s="51"/>
      <c r="P336" s="77"/>
      <c r="Q336" s="100"/>
      <c r="R336" s="28"/>
      <c r="S336" s="31"/>
      <c r="T336" s="31"/>
      <c r="U336" s="31"/>
      <c r="V336" s="32"/>
      <c r="W336" s="31"/>
      <c r="X336" s="31"/>
      <c r="Y336" s="31"/>
      <c r="Z336" s="32"/>
      <c r="AA336" s="31"/>
      <c r="AB336" s="31"/>
      <c r="AC336" s="31"/>
      <c r="AD336" s="47"/>
    </row>
    <row r="337" spans="1:30" s="27" customFormat="1" ht="12">
      <c r="A337" s="28"/>
      <c r="B337" s="31"/>
      <c r="C337" s="31"/>
      <c r="D337" s="31"/>
      <c r="E337" s="100"/>
      <c r="F337" s="42"/>
      <c r="G337" s="51"/>
      <c r="H337" s="42"/>
      <c r="I337" s="100"/>
      <c r="J337" s="33"/>
      <c r="K337" s="51"/>
      <c r="L337" s="51"/>
      <c r="M337" s="100"/>
      <c r="N337" s="52"/>
      <c r="O337" s="51"/>
      <c r="P337" s="77"/>
      <c r="Q337" s="100"/>
      <c r="R337" s="28"/>
      <c r="S337" s="31"/>
      <c r="T337" s="31"/>
      <c r="U337" s="31"/>
      <c r="V337" s="32"/>
      <c r="W337" s="31"/>
      <c r="X337" s="31"/>
      <c r="Y337" s="31"/>
      <c r="Z337" s="32"/>
      <c r="AA337" s="31"/>
      <c r="AB337" s="31"/>
      <c r="AC337" s="31"/>
      <c r="AD337" s="47"/>
    </row>
    <row r="338" spans="1:30" s="27" customFormat="1" ht="12">
      <c r="A338" s="28"/>
      <c r="B338" s="31"/>
      <c r="C338" s="31"/>
      <c r="D338" s="31"/>
      <c r="E338" s="100"/>
      <c r="F338" s="42"/>
      <c r="G338" s="51"/>
      <c r="H338" s="42"/>
      <c r="I338" s="100"/>
      <c r="J338" s="33"/>
      <c r="K338" s="51"/>
      <c r="L338" s="51"/>
      <c r="M338" s="100"/>
      <c r="N338" s="52"/>
      <c r="O338" s="51"/>
      <c r="P338" s="77"/>
      <c r="Q338" s="100"/>
      <c r="R338" s="28"/>
      <c r="S338" s="31"/>
      <c r="T338" s="31"/>
      <c r="U338" s="31"/>
      <c r="V338" s="32"/>
      <c r="W338" s="31"/>
      <c r="X338" s="31"/>
      <c r="Y338" s="31"/>
      <c r="Z338" s="32"/>
      <c r="AA338" s="31"/>
      <c r="AB338" s="31"/>
      <c r="AC338" s="31"/>
      <c r="AD338" s="47"/>
    </row>
    <row r="339" spans="1:30" s="27" customFormat="1" ht="12">
      <c r="A339" s="28"/>
      <c r="B339" s="31"/>
      <c r="C339" s="31"/>
      <c r="D339" s="31"/>
      <c r="E339" s="100"/>
      <c r="F339" s="42"/>
      <c r="G339" s="51"/>
      <c r="H339" s="42"/>
      <c r="I339" s="100"/>
      <c r="J339" s="33"/>
      <c r="K339" s="51"/>
      <c r="L339" s="51"/>
      <c r="M339" s="100"/>
      <c r="N339" s="52"/>
      <c r="O339" s="51"/>
      <c r="P339" s="77"/>
      <c r="Q339" s="100"/>
      <c r="R339" s="28"/>
      <c r="S339" s="31"/>
      <c r="T339" s="31"/>
      <c r="U339" s="31"/>
      <c r="V339" s="32"/>
      <c r="W339" s="31"/>
      <c r="X339" s="31"/>
      <c r="Y339" s="31"/>
      <c r="Z339" s="32"/>
      <c r="AA339" s="31"/>
      <c r="AB339" s="31"/>
      <c r="AC339" s="31"/>
      <c r="AD339" s="47"/>
    </row>
    <row r="340" spans="1:30" s="27" customFormat="1" ht="12">
      <c r="A340" s="28"/>
      <c r="B340" s="31"/>
      <c r="C340" s="31"/>
      <c r="D340" s="31"/>
      <c r="E340" s="100"/>
      <c r="F340" s="42"/>
      <c r="G340" s="51"/>
      <c r="H340" s="42"/>
      <c r="I340" s="100"/>
      <c r="J340" s="33"/>
      <c r="K340" s="51"/>
      <c r="L340" s="51"/>
      <c r="M340" s="100"/>
      <c r="N340" s="28"/>
      <c r="O340" s="51"/>
      <c r="P340" s="42"/>
      <c r="Q340" s="100"/>
      <c r="R340" s="28"/>
      <c r="S340" s="31"/>
      <c r="T340" s="31"/>
      <c r="U340" s="31"/>
      <c r="V340" s="32"/>
      <c r="W340" s="31"/>
      <c r="X340" s="31"/>
      <c r="Y340" s="31"/>
      <c r="Z340" s="32"/>
      <c r="AA340" s="31"/>
      <c r="AB340" s="31"/>
      <c r="AC340" s="31"/>
      <c r="AD340" s="47"/>
    </row>
    <row r="341" spans="1:30" s="27" customFormat="1" ht="12">
      <c r="A341" s="28"/>
      <c r="B341" s="31"/>
      <c r="C341" s="31"/>
      <c r="D341" s="31"/>
      <c r="E341" s="100"/>
      <c r="F341" s="42"/>
      <c r="G341" s="51"/>
      <c r="H341" s="42"/>
      <c r="I341" s="100"/>
      <c r="J341" s="33"/>
      <c r="K341" s="51"/>
      <c r="L341" s="51"/>
      <c r="M341" s="100"/>
      <c r="N341" s="28"/>
      <c r="O341" s="51"/>
      <c r="P341" s="42"/>
      <c r="Q341" s="100"/>
      <c r="R341" s="28"/>
      <c r="S341" s="31"/>
      <c r="T341" s="31"/>
      <c r="U341" s="31"/>
      <c r="V341" s="32"/>
      <c r="W341" s="31"/>
      <c r="X341" s="31"/>
      <c r="Y341" s="31"/>
      <c r="Z341" s="32"/>
      <c r="AA341" s="31"/>
      <c r="AB341" s="31"/>
      <c r="AC341" s="31"/>
      <c r="AD341" s="47"/>
    </row>
    <row r="342" spans="1:30" s="27" customFormat="1" ht="12">
      <c r="A342" s="28"/>
      <c r="B342" s="31"/>
      <c r="C342" s="31"/>
      <c r="D342" s="31"/>
      <c r="E342" s="100"/>
      <c r="F342" s="42"/>
      <c r="G342" s="51"/>
      <c r="H342" s="42"/>
      <c r="I342" s="100"/>
      <c r="J342" s="33"/>
      <c r="K342" s="51"/>
      <c r="L342" s="51"/>
      <c r="M342" s="100"/>
      <c r="N342" s="28"/>
      <c r="O342" s="51"/>
      <c r="P342" s="42"/>
      <c r="Q342" s="100"/>
      <c r="R342" s="28"/>
      <c r="S342" s="31"/>
      <c r="T342" s="31"/>
      <c r="U342" s="31"/>
      <c r="V342" s="32"/>
      <c r="W342" s="31"/>
      <c r="X342" s="31"/>
      <c r="Y342" s="31"/>
      <c r="Z342" s="32"/>
      <c r="AA342" s="31"/>
      <c r="AB342" s="31"/>
      <c r="AC342" s="31"/>
      <c r="AD342" s="47"/>
    </row>
    <row r="343" spans="1:30" s="27" customFormat="1" ht="12">
      <c r="A343" s="28"/>
      <c r="B343" s="31"/>
      <c r="C343" s="31"/>
      <c r="D343" s="31"/>
      <c r="E343" s="100"/>
      <c r="F343" s="42"/>
      <c r="G343" s="51"/>
      <c r="H343" s="42"/>
      <c r="I343" s="100"/>
      <c r="J343" s="33"/>
      <c r="K343" s="51"/>
      <c r="L343" s="51"/>
      <c r="M343" s="100"/>
      <c r="N343" s="28"/>
      <c r="O343" s="51"/>
      <c r="P343" s="42"/>
      <c r="Q343" s="100"/>
      <c r="R343" s="28"/>
      <c r="S343" s="31"/>
      <c r="T343" s="31"/>
      <c r="U343" s="31"/>
      <c r="V343" s="32"/>
      <c r="W343" s="31"/>
      <c r="X343" s="31"/>
      <c r="Y343" s="31"/>
      <c r="Z343" s="32"/>
      <c r="AA343" s="31"/>
      <c r="AB343" s="31"/>
      <c r="AC343" s="31"/>
      <c r="AD343" s="47"/>
    </row>
    <row r="344" spans="1:30" s="27" customFormat="1" ht="12">
      <c r="A344" s="28"/>
      <c r="B344" s="31"/>
      <c r="C344" s="31"/>
      <c r="D344" s="31"/>
      <c r="E344" s="100"/>
      <c r="F344" s="42"/>
      <c r="G344" s="51"/>
      <c r="H344" s="42"/>
      <c r="I344" s="100"/>
      <c r="J344" s="33"/>
      <c r="K344" s="51"/>
      <c r="L344" s="51"/>
      <c r="M344" s="100"/>
      <c r="N344" s="28"/>
      <c r="O344" s="51"/>
      <c r="P344" s="42"/>
      <c r="Q344" s="100"/>
      <c r="R344" s="28"/>
      <c r="S344" s="31"/>
      <c r="T344" s="31"/>
      <c r="U344" s="31"/>
      <c r="V344" s="32"/>
      <c r="W344" s="31"/>
      <c r="X344" s="31"/>
      <c r="Y344" s="31"/>
      <c r="Z344" s="32"/>
      <c r="AA344" s="31"/>
      <c r="AB344" s="31"/>
      <c r="AC344" s="31"/>
      <c r="AD344" s="47"/>
    </row>
    <row r="345" spans="1:30" s="27" customFormat="1" ht="12">
      <c r="A345" s="28"/>
      <c r="B345" s="31"/>
      <c r="C345" s="31"/>
      <c r="D345" s="31"/>
      <c r="E345" s="100"/>
      <c r="F345" s="42"/>
      <c r="G345" s="51"/>
      <c r="H345" s="42"/>
      <c r="I345" s="100"/>
      <c r="J345" s="33"/>
      <c r="K345" s="51"/>
      <c r="L345" s="51"/>
      <c r="M345" s="100"/>
      <c r="N345" s="28"/>
      <c r="O345" s="51"/>
      <c r="P345" s="42"/>
      <c r="Q345" s="100"/>
      <c r="R345" s="28"/>
      <c r="S345" s="31"/>
      <c r="T345" s="31"/>
      <c r="U345" s="31"/>
      <c r="V345" s="32"/>
      <c r="W345" s="31"/>
      <c r="X345" s="31"/>
      <c r="Y345" s="31"/>
      <c r="Z345" s="32"/>
      <c r="AA345" s="31"/>
      <c r="AB345" s="31"/>
      <c r="AC345" s="31"/>
      <c r="AD345" s="47"/>
    </row>
    <row r="346" spans="1:30" s="27" customFormat="1" ht="12">
      <c r="A346" s="28"/>
      <c r="B346" s="31"/>
      <c r="C346" s="31"/>
      <c r="D346" s="31"/>
      <c r="E346" s="100"/>
      <c r="F346" s="42"/>
      <c r="G346" s="51"/>
      <c r="H346" s="42"/>
      <c r="I346" s="100"/>
      <c r="J346" s="33"/>
      <c r="K346" s="51"/>
      <c r="L346" s="51"/>
      <c r="M346" s="100"/>
      <c r="N346" s="28"/>
      <c r="O346" s="51"/>
      <c r="P346" s="42"/>
      <c r="Q346" s="100"/>
      <c r="R346" s="28"/>
      <c r="S346" s="31"/>
      <c r="T346" s="31"/>
      <c r="U346" s="31"/>
      <c r="V346" s="32"/>
      <c r="W346" s="31"/>
      <c r="X346" s="31"/>
      <c r="Y346" s="31"/>
      <c r="Z346" s="32"/>
      <c r="AA346" s="31"/>
      <c r="AB346" s="31"/>
      <c r="AC346" s="31"/>
      <c r="AD346" s="47"/>
    </row>
    <row r="347" spans="1:30" s="27" customFormat="1" ht="12">
      <c r="A347" s="28"/>
      <c r="B347" s="31"/>
      <c r="C347" s="31"/>
      <c r="D347" s="31"/>
      <c r="E347" s="100"/>
      <c r="F347" s="42"/>
      <c r="G347" s="51"/>
      <c r="H347" s="42"/>
      <c r="I347" s="100"/>
      <c r="J347" s="33"/>
      <c r="K347" s="51"/>
      <c r="L347" s="51"/>
      <c r="M347" s="100"/>
      <c r="N347" s="28"/>
      <c r="O347" s="51"/>
      <c r="P347" s="42"/>
      <c r="Q347" s="100"/>
      <c r="R347" s="28"/>
      <c r="S347" s="31"/>
      <c r="T347" s="31"/>
      <c r="U347" s="31"/>
      <c r="V347" s="32"/>
      <c r="W347" s="31"/>
      <c r="X347" s="31"/>
      <c r="Y347" s="31"/>
      <c r="Z347" s="32"/>
      <c r="AA347" s="31"/>
      <c r="AB347" s="31"/>
      <c r="AC347" s="31"/>
      <c r="AD347" s="47"/>
    </row>
    <row r="348" spans="1:30" s="27" customFormat="1" ht="12">
      <c r="A348" s="28"/>
      <c r="B348" s="31"/>
      <c r="C348" s="31"/>
      <c r="D348" s="31"/>
      <c r="E348" s="100"/>
      <c r="F348" s="42"/>
      <c r="G348" s="51"/>
      <c r="H348" s="42"/>
      <c r="I348" s="100"/>
      <c r="J348" s="33"/>
      <c r="K348" s="51"/>
      <c r="L348" s="51"/>
      <c r="M348" s="100"/>
      <c r="N348" s="28"/>
      <c r="O348" s="51"/>
      <c r="P348" s="42"/>
      <c r="Q348" s="100"/>
      <c r="R348" s="28"/>
      <c r="S348" s="31"/>
      <c r="T348" s="31"/>
      <c r="U348" s="31"/>
      <c r="V348" s="32"/>
      <c r="W348" s="31"/>
      <c r="X348" s="31"/>
      <c r="Y348" s="31"/>
      <c r="Z348" s="32"/>
      <c r="AA348" s="31"/>
      <c r="AB348" s="31"/>
      <c r="AC348" s="31"/>
      <c r="AD348" s="47"/>
    </row>
    <row r="349" spans="1:30" s="27" customFormat="1" ht="12">
      <c r="A349" s="28"/>
      <c r="B349" s="31"/>
      <c r="C349" s="31"/>
      <c r="D349" s="31"/>
      <c r="E349" s="100"/>
      <c r="F349" s="42"/>
      <c r="G349" s="51"/>
      <c r="H349" s="42"/>
      <c r="I349" s="100"/>
      <c r="J349" s="33"/>
      <c r="K349" s="51"/>
      <c r="L349" s="51"/>
      <c r="M349" s="100"/>
      <c r="N349" s="28"/>
      <c r="O349" s="51"/>
      <c r="P349" s="42"/>
      <c r="Q349" s="100"/>
      <c r="R349" s="28"/>
      <c r="S349" s="31"/>
      <c r="T349" s="31"/>
      <c r="U349" s="31"/>
      <c r="V349" s="32"/>
      <c r="W349" s="31"/>
      <c r="X349" s="31"/>
      <c r="Y349" s="31"/>
      <c r="Z349" s="32"/>
      <c r="AA349" s="31"/>
      <c r="AB349" s="31"/>
      <c r="AC349" s="31"/>
      <c r="AD349" s="47"/>
    </row>
    <row r="350" spans="1:30" s="27" customFormat="1" ht="12">
      <c r="A350" s="28"/>
      <c r="B350" s="31"/>
      <c r="C350" s="31"/>
      <c r="D350" s="31"/>
      <c r="E350" s="100"/>
      <c r="F350" s="42"/>
      <c r="G350" s="51"/>
      <c r="H350" s="42"/>
      <c r="I350" s="100"/>
      <c r="J350" s="33"/>
      <c r="K350" s="51"/>
      <c r="L350" s="51"/>
      <c r="M350" s="100"/>
      <c r="N350" s="28"/>
      <c r="O350" s="51"/>
      <c r="P350" s="42"/>
      <c r="Q350" s="100"/>
      <c r="R350" s="28"/>
      <c r="S350" s="31"/>
      <c r="T350" s="31"/>
      <c r="U350" s="31"/>
      <c r="V350" s="32"/>
      <c r="W350" s="31"/>
      <c r="X350" s="31"/>
      <c r="Y350" s="31"/>
      <c r="Z350" s="32"/>
      <c r="AA350" s="31"/>
      <c r="AB350" s="31"/>
      <c r="AC350" s="31"/>
      <c r="AD350" s="47"/>
    </row>
    <row r="351" spans="1:30" s="27" customFormat="1" ht="12">
      <c r="A351" s="28"/>
      <c r="B351" s="31"/>
      <c r="C351" s="31"/>
      <c r="D351" s="31"/>
      <c r="E351" s="100"/>
      <c r="F351" s="42"/>
      <c r="G351" s="51"/>
      <c r="H351" s="42"/>
      <c r="I351" s="100"/>
      <c r="J351" s="33"/>
      <c r="K351" s="51"/>
      <c r="L351" s="51"/>
      <c r="M351" s="100"/>
      <c r="N351" s="28"/>
      <c r="O351" s="51"/>
      <c r="P351" s="42"/>
      <c r="Q351" s="100"/>
      <c r="R351" s="28"/>
      <c r="S351" s="31"/>
      <c r="T351" s="31"/>
      <c r="U351" s="31"/>
      <c r="V351" s="32"/>
      <c r="W351" s="31"/>
      <c r="X351" s="31"/>
      <c r="Y351" s="31"/>
      <c r="Z351" s="32"/>
      <c r="AA351" s="31"/>
      <c r="AB351" s="31"/>
      <c r="AC351" s="31"/>
      <c r="AD351" s="47"/>
    </row>
    <row r="352" spans="1:30" s="27" customFormat="1" ht="12">
      <c r="A352" s="28"/>
      <c r="B352" s="31"/>
      <c r="C352" s="31"/>
      <c r="D352" s="31"/>
      <c r="E352" s="100"/>
      <c r="F352" s="42"/>
      <c r="G352" s="51"/>
      <c r="H352" s="42"/>
      <c r="I352" s="100"/>
      <c r="J352" s="33"/>
      <c r="K352" s="51"/>
      <c r="L352" s="51"/>
      <c r="M352" s="100"/>
      <c r="N352" s="28"/>
      <c r="O352" s="51"/>
      <c r="P352" s="42"/>
      <c r="Q352" s="100"/>
      <c r="R352" s="28"/>
      <c r="S352" s="31"/>
      <c r="T352" s="31"/>
      <c r="U352" s="31"/>
      <c r="V352" s="32"/>
      <c r="W352" s="31"/>
      <c r="X352" s="31"/>
      <c r="Y352" s="31"/>
      <c r="Z352" s="32"/>
      <c r="AA352" s="31"/>
      <c r="AB352" s="31"/>
      <c r="AC352" s="31"/>
      <c r="AD352" s="47"/>
    </row>
    <row r="353" spans="1:30" s="27" customFormat="1" ht="12">
      <c r="A353" s="28"/>
      <c r="B353" s="31"/>
      <c r="C353" s="31"/>
      <c r="D353" s="31"/>
      <c r="E353" s="100"/>
      <c r="F353" s="42"/>
      <c r="G353" s="51"/>
      <c r="H353" s="42"/>
      <c r="I353" s="100"/>
      <c r="J353" s="33"/>
      <c r="K353" s="51"/>
      <c r="L353" s="51"/>
      <c r="M353" s="100"/>
      <c r="N353" s="28"/>
      <c r="O353" s="51"/>
      <c r="P353" s="42"/>
      <c r="Q353" s="100"/>
      <c r="R353" s="28"/>
      <c r="S353" s="31"/>
      <c r="T353" s="31"/>
      <c r="U353" s="31"/>
      <c r="V353" s="32"/>
      <c r="W353" s="31"/>
      <c r="X353" s="31"/>
      <c r="Y353" s="31"/>
      <c r="Z353" s="32"/>
      <c r="AA353" s="31"/>
      <c r="AB353" s="31"/>
      <c r="AC353" s="31"/>
      <c r="AD353" s="47"/>
    </row>
    <row r="354" spans="1:30" s="27" customFormat="1" ht="12">
      <c r="A354" s="28"/>
      <c r="B354" s="31"/>
      <c r="C354" s="31"/>
      <c r="D354" s="31"/>
      <c r="E354" s="100"/>
      <c r="F354" s="42"/>
      <c r="G354" s="51"/>
      <c r="H354" s="42"/>
      <c r="I354" s="100"/>
      <c r="J354" s="33"/>
      <c r="K354" s="51"/>
      <c r="L354" s="51"/>
      <c r="M354" s="100"/>
      <c r="N354" s="28"/>
      <c r="O354" s="51"/>
      <c r="P354" s="42"/>
      <c r="Q354" s="100"/>
      <c r="R354" s="28"/>
      <c r="S354" s="31"/>
      <c r="T354" s="31"/>
      <c r="U354" s="31"/>
      <c r="V354" s="32"/>
      <c r="W354" s="31"/>
      <c r="X354" s="31"/>
      <c r="Y354" s="31"/>
      <c r="Z354" s="32"/>
      <c r="AA354" s="31"/>
      <c r="AB354" s="31"/>
      <c r="AC354" s="31"/>
      <c r="AD354" s="47"/>
    </row>
    <row r="355" spans="1:30" s="27" customFormat="1" ht="12">
      <c r="A355" s="28"/>
      <c r="B355" s="31"/>
      <c r="C355" s="31"/>
      <c r="D355" s="31"/>
      <c r="E355" s="100"/>
      <c r="F355" s="42"/>
      <c r="G355" s="51"/>
      <c r="H355" s="42"/>
      <c r="I355" s="100"/>
      <c r="J355" s="33"/>
      <c r="K355" s="51"/>
      <c r="L355" s="51"/>
      <c r="M355" s="100"/>
      <c r="N355" s="28"/>
      <c r="O355" s="51"/>
      <c r="P355" s="42"/>
      <c r="Q355" s="100"/>
      <c r="R355" s="28"/>
      <c r="S355" s="31"/>
      <c r="T355" s="31"/>
      <c r="U355" s="31"/>
      <c r="V355" s="32"/>
      <c r="W355" s="31"/>
      <c r="X355" s="31"/>
      <c r="Y355" s="31"/>
      <c r="Z355" s="32"/>
      <c r="AA355" s="31"/>
      <c r="AB355" s="31"/>
      <c r="AC355" s="31"/>
      <c r="AD355" s="47"/>
    </row>
    <row r="356" spans="1:30" s="27" customFormat="1" ht="12">
      <c r="A356" s="28"/>
      <c r="B356" s="31"/>
      <c r="C356" s="31"/>
      <c r="D356" s="31"/>
      <c r="E356" s="100"/>
      <c r="F356" s="42"/>
      <c r="G356" s="51"/>
      <c r="H356" s="42"/>
      <c r="I356" s="100"/>
      <c r="J356" s="33"/>
      <c r="K356" s="51"/>
      <c r="L356" s="51"/>
      <c r="M356" s="100"/>
      <c r="N356" s="28"/>
      <c r="O356" s="51"/>
      <c r="P356" s="42"/>
      <c r="Q356" s="100"/>
      <c r="R356" s="28"/>
      <c r="S356" s="31"/>
      <c r="T356" s="31"/>
      <c r="U356" s="31"/>
      <c r="V356" s="32"/>
      <c r="W356" s="31"/>
      <c r="X356" s="31"/>
      <c r="Y356" s="31"/>
      <c r="Z356" s="32"/>
      <c r="AA356" s="31"/>
      <c r="AB356" s="31"/>
      <c r="AC356" s="31"/>
      <c r="AD356" s="47"/>
    </row>
    <row r="357" spans="1:30" s="27" customFormat="1" ht="12">
      <c r="A357" s="28"/>
      <c r="B357" s="31"/>
      <c r="C357" s="31"/>
      <c r="D357" s="31"/>
      <c r="E357" s="100"/>
      <c r="F357" s="42"/>
      <c r="G357" s="51"/>
      <c r="H357" s="42"/>
      <c r="I357" s="100"/>
      <c r="J357" s="33"/>
      <c r="K357" s="51"/>
      <c r="L357" s="51"/>
      <c r="M357" s="100"/>
      <c r="N357" s="28"/>
      <c r="O357" s="51"/>
      <c r="P357" s="42"/>
      <c r="Q357" s="100"/>
      <c r="R357" s="28"/>
      <c r="S357" s="31"/>
      <c r="T357" s="31"/>
      <c r="U357" s="31"/>
      <c r="V357" s="32"/>
      <c r="W357" s="31"/>
      <c r="X357" s="31"/>
      <c r="Y357" s="31"/>
      <c r="Z357" s="32"/>
      <c r="AA357" s="31"/>
      <c r="AB357" s="31"/>
      <c r="AC357" s="31"/>
      <c r="AD357" s="47"/>
    </row>
    <row r="358" spans="1:30" s="27" customFormat="1" ht="12">
      <c r="A358" s="28"/>
      <c r="B358" s="31"/>
      <c r="C358" s="31"/>
      <c r="D358" s="31"/>
      <c r="E358" s="100"/>
      <c r="F358" s="42"/>
      <c r="G358" s="51"/>
      <c r="H358" s="42"/>
      <c r="I358" s="100"/>
      <c r="J358" s="33"/>
      <c r="K358" s="51"/>
      <c r="L358" s="51"/>
      <c r="M358" s="100"/>
      <c r="N358" s="28"/>
      <c r="O358" s="51"/>
      <c r="P358" s="42"/>
      <c r="Q358" s="100"/>
      <c r="R358" s="28"/>
      <c r="S358" s="31"/>
      <c r="T358" s="31"/>
      <c r="U358" s="31"/>
      <c r="V358" s="32"/>
      <c r="W358" s="31"/>
      <c r="X358" s="31"/>
      <c r="Y358" s="31"/>
      <c r="Z358" s="32"/>
      <c r="AA358" s="31"/>
      <c r="AB358" s="31"/>
      <c r="AC358" s="31"/>
      <c r="AD358" s="47"/>
    </row>
    <row r="359" spans="1:30" s="27" customFormat="1" ht="12">
      <c r="A359" s="28"/>
      <c r="B359" s="31"/>
      <c r="C359" s="31"/>
      <c r="D359" s="31"/>
      <c r="E359" s="100"/>
      <c r="F359" s="42"/>
      <c r="G359" s="51"/>
      <c r="H359" s="42"/>
      <c r="I359" s="100"/>
      <c r="J359" s="33"/>
      <c r="K359" s="51"/>
      <c r="L359" s="51"/>
      <c r="M359" s="100"/>
      <c r="N359" s="28"/>
      <c r="O359" s="51"/>
      <c r="P359" s="42"/>
      <c r="Q359" s="100"/>
      <c r="R359" s="28"/>
      <c r="S359" s="31"/>
      <c r="T359" s="31"/>
      <c r="U359" s="31"/>
      <c r="V359" s="32"/>
      <c r="W359" s="31"/>
      <c r="X359" s="31"/>
      <c r="Y359" s="31"/>
      <c r="Z359" s="32"/>
      <c r="AA359" s="31"/>
      <c r="AB359" s="31"/>
      <c r="AC359" s="31"/>
      <c r="AD359" s="47"/>
    </row>
    <row r="360" spans="1:30" s="27" customFormat="1" ht="12">
      <c r="A360" s="28"/>
      <c r="B360" s="31"/>
      <c r="C360" s="31"/>
      <c r="D360" s="31"/>
      <c r="E360" s="100"/>
      <c r="F360" s="42"/>
      <c r="G360" s="51"/>
      <c r="H360" s="42"/>
      <c r="I360" s="100"/>
      <c r="J360" s="33"/>
      <c r="K360" s="51"/>
      <c r="L360" s="51"/>
      <c r="M360" s="100"/>
      <c r="N360" s="28"/>
      <c r="O360" s="51"/>
      <c r="P360" s="42"/>
      <c r="Q360" s="100"/>
      <c r="R360" s="28"/>
      <c r="S360" s="31"/>
      <c r="T360" s="31"/>
      <c r="U360" s="31"/>
      <c r="V360" s="32"/>
      <c r="W360" s="31"/>
      <c r="X360" s="31"/>
      <c r="Y360" s="31"/>
      <c r="Z360" s="32"/>
      <c r="AA360" s="31"/>
      <c r="AB360" s="31"/>
      <c r="AC360" s="31"/>
      <c r="AD360" s="47"/>
    </row>
    <row r="361" spans="1:30" s="27" customFormat="1" ht="12">
      <c r="A361" s="28"/>
      <c r="B361" s="31"/>
      <c r="C361" s="31"/>
      <c r="D361" s="31"/>
      <c r="E361" s="100"/>
      <c r="F361" s="42"/>
      <c r="G361" s="51"/>
      <c r="H361" s="42"/>
      <c r="I361" s="100"/>
      <c r="J361" s="33"/>
      <c r="K361" s="51"/>
      <c r="L361" s="51"/>
      <c r="M361" s="100"/>
      <c r="N361" s="28"/>
      <c r="O361" s="51"/>
      <c r="P361" s="42"/>
      <c r="Q361" s="100"/>
      <c r="R361" s="28"/>
      <c r="S361" s="31"/>
      <c r="T361" s="31"/>
      <c r="U361" s="31"/>
      <c r="V361" s="32"/>
      <c r="W361" s="31"/>
      <c r="X361" s="31"/>
      <c r="Y361" s="31"/>
      <c r="Z361" s="32"/>
      <c r="AA361" s="31"/>
      <c r="AB361" s="31"/>
      <c r="AC361" s="31"/>
      <c r="AD361" s="47"/>
    </row>
    <row r="362" spans="1:30" s="27" customFormat="1" ht="12">
      <c r="A362" s="28"/>
      <c r="B362" s="31"/>
      <c r="C362" s="31"/>
      <c r="D362" s="31"/>
      <c r="E362" s="100"/>
      <c r="F362" s="42"/>
      <c r="G362" s="51"/>
      <c r="H362" s="42"/>
      <c r="I362" s="100"/>
      <c r="J362" s="33"/>
      <c r="K362" s="51"/>
      <c r="L362" s="51"/>
      <c r="M362" s="100"/>
      <c r="N362" s="28"/>
      <c r="O362" s="51"/>
      <c r="P362" s="42"/>
      <c r="Q362" s="100"/>
      <c r="R362" s="28"/>
      <c r="S362" s="31"/>
      <c r="T362" s="31"/>
      <c r="U362" s="31"/>
      <c r="V362" s="32"/>
      <c r="W362" s="31"/>
      <c r="X362" s="31"/>
      <c r="Y362" s="31"/>
      <c r="Z362" s="32"/>
      <c r="AA362" s="31"/>
      <c r="AB362" s="31"/>
      <c r="AC362" s="31"/>
      <c r="AD362" s="47"/>
    </row>
    <row r="363" spans="1:30" s="27" customFormat="1" ht="12">
      <c r="A363" s="28"/>
      <c r="B363" s="31"/>
      <c r="C363" s="31"/>
      <c r="D363" s="31"/>
      <c r="E363" s="100"/>
      <c r="F363" s="42"/>
      <c r="G363" s="51"/>
      <c r="H363" s="42"/>
      <c r="I363" s="100"/>
      <c r="J363" s="33"/>
      <c r="K363" s="51"/>
      <c r="L363" s="51"/>
      <c r="M363" s="100"/>
      <c r="N363" s="28"/>
      <c r="O363" s="51"/>
      <c r="P363" s="42"/>
      <c r="Q363" s="100"/>
      <c r="R363" s="28"/>
      <c r="S363" s="31"/>
      <c r="T363" s="31"/>
      <c r="U363" s="31"/>
      <c r="V363" s="32"/>
      <c r="W363" s="31"/>
      <c r="X363" s="31"/>
      <c r="Y363" s="31"/>
      <c r="Z363" s="32"/>
      <c r="AA363" s="31"/>
      <c r="AB363" s="31"/>
      <c r="AC363" s="31"/>
      <c r="AD363" s="47"/>
    </row>
    <row r="364" spans="1:30" s="27" customFormat="1" ht="12">
      <c r="A364" s="28"/>
      <c r="B364" s="31"/>
      <c r="C364" s="31"/>
      <c r="D364" s="31"/>
      <c r="E364" s="100"/>
      <c r="F364" s="42"/>
      <c r="G364" s="51"/>
      <c r="H364" s="42"/>
      <c r="I364" s="100"/>
      <c r="J364" s="33"/>
      <c r="K364" s="51"/>
      <c r="L364" s="51"/>
      <c r="M364" s="100"/>
      <c r="N364" s="28"/>
      <c r="O364" s="51"/>
      <c r="P364" s="42"/>
      <c r="Q364" s="100"/>
      <c r="R364" s="28"/>
      <c r="S364" s="31"/>
      <c r="T364" s="31"/>
      <c r="U364" s="31"/>
      <c r="V364" s="32"/>
      <c r="W364" s="31"/>
      <c r="X364" s="31"/>
      <c r="Y364" s="31"/>
      <c r="Z364" s="32"/>
      <c r="AA364" s="31"/>
      <c r="AB364" s="31"/>
      <c r="AC364" s="31"/>
      <c r="AD364" s="47"/>
    </row>
    <row r="365" spans="1:30" s="27" customFormat="1" ht="12">
      <c r="A365" s="28"/>
      <c r="B365" s="31"/>
      <c r="C365" s="31"/>
      <c r="D365" s="31"/>
      <c r="E365" s="100"/>
      <c r="F365" s="42"/>
      <c r="G365" s="51"/>
      <c r="H365" s="42"/>
      <c r="I365" s="100"/>
      <c r="J365" s="33"/>
      <c r="K365" s="51"/>
      <c r="L365" s="51"/>
      <c r="M365" s="100"/>
      <c r="N365" s="28"/>
      <c r="O365" s="51"/>
      <c r="P365" s="42"/>
      <c r="Q365" s="100"/>
      <c r="R365" s="28"/>
      <c r="S365" s="31"/>
      <c r="T365" s="31"/>
      <c r="U365" s="31"/>
      <c r="V365" s="32"/>
      <c r="W365" s="31"/>
      <c r="X365" s="31"/>
      <c r="Y365" s="31"/>
      <c r="Z365" s="32"/>
      <c r="AA365" s="31"/>
      <c r="AB365" s="31"/>
      <c r="AC365" s="31"/>
      <c r="AD365" s="47"/>
    </row>
    <row r="366" spans="1:30" s="27" customFormat="1" ht="12">
      <c r="A366" s="28"/>
      <c r="B366" s="31"/>
      <c r="C366" s="31"/>
      <c r="D366" s="31"/>
      <c r="E366" s="100"/>
      <c r="F366" s="42"/>
      <c r="G366" s="51"/>
      <c r="H366" s="42"/>
      <c r="I366" s="100"/>
      <c r="J366" s="33"/>
      <c r="K366" s="51"/>
      <c r="L366" s="51"/>
      <c r="M366" s="100"/>
      <c r="N366" s="28"/>
      <c r="O366" s="51"/>
      <c r="P366" s="42"/>
      <c r="Q366" s="100"/>
      <c r="R366" s="28"/>
      <c r="S366" s="31"/>
      <c r="T366" s="31"/>
      <c r="U366" s="31"/>
      <c r="V366" s="32"/>
      <c r="W366" s="31"/>
      <c r="X366" s="31"/>
      <c r="Y366" s="31"/>
      <c r="Z366" s="32"/>
      <c r="AA366" s="31"/>
      <c r="AB366" s="31"/>
      <c r="AC366" s="31"/>
      <c r="AD366" s="47"/>
    </row>
    <row r="367" spans="1:30" s="27" customFormat="1" ht="12">
      <c r="A367" s="28"/>
      <c r="B367" s="31"/>
      <c r="C367" s="31"/>
      <c r="D367" s="31"/>
      <c r="E367" s="100"/>
      <c r="F367" s="42"/>
      <c r="G367" s="51"/>
      <c r="H367" s="42"/>
      <c r="I367" s="100"/>
      <c r="J367" s="33"/>
      <c r="K367" s="51"/>
      <c r="L367" s="51"/>
      <c r="M367" s="100"/>
      <c r="N367" s="28"/>
      <c r="O367" s="51"/>
      <c r="P367" s="42"/>
      <c r="Q367" s="100"/>
      <c r="R367" s="28"/>
      <c r="S367" s="31"/>
      <c r="T367" s="31"/>
      <c r="U367" s="31"/>
      <c r="V367" s="32"/>
      <c r="W367" s="31"/>
      <c r="X367" s="31"/>
      <c r="Y367" s="31"/>
      <c r="Z367" s="32"/>
      <c r="AA367" s="31"/>
      <c r="AB367" s="31"/>
      <c r="AC367" s="31"/>
      <c r="AD367" s="47"/>
    </row>
    <row r="368" spans="1:30" s="27" customFormat="1" ht="12">
      <c r="A368" s="28"/>
      <c r="B368" s="31"/>
      <c r="C368" s="31"/>
      <c r="D368" s="31"/>
      <c r="E368" s="100"/>
      <c r="F368" s="42"/>
      <c r="G368" s="51"/>
      <c r="H368" s="42"/>
      <c r="I368" s="100"/>
      <c r="J368" s="33"/>
      <c r="K368" s="51"/>
      <c r="L368" s="51"/>
      <c r="M368" s="100"/>
      <c r="N368" s="28"/>
      <c r="O368" s="51"/>
      <c r="P368" s="42"/>
      <c r="Q368" s="100"/>
      <c r="R368" s="28"/>
      <c r="S368" s="31"/>
      <c r="T368" s="31"/>
      <c r="U368" s="31"/>
      <c r="V368" s="32"/>
      <c r="W368" s="31"/>
      <c r="X368" s="31"/>
      <c r="Y368" s="31"/>
      <c r="Z368" s="32"/>
      <c r="AA368" s="31"/>
      <c r="AB368" s="31"/>
      <c r="AC368" s="31"/>
      <c r="AD368" s="47"/>
    </row>
    <row r="369" spans="1:30" s="27" customFormat="1" ht="12">
      <c r="A369" s="28"/>
      <c r="B369" s="31"/>
      <c r="C369" s="31"/>
      <c r="D369" s="31"/>
      <c r="E369" s="100"/>
      <c r="F369" s="42"/>
      <c r="G369" s="51"/>
      <c r="H369" s="42"/>
      <c r="I369" s="100"/>
      <c r="J369" s="33"/>
      <c r="K369" s="51"/>
      <c r="L369" s="51"/>
      <c r="M369" s="100"/>
      <c r="N369" s="28"/>
      <c r="O369" s="51"/>
      <c r="P369" s="42"/>
      <c r="Q369" s="100"/>
      <c r="R369" s="28"/>
      <c r="S369" s="31"/>
      <c r="T369" s="31"/>
      <c r="U369" s="31"/>
      <c r="V369" s="32"/>
      <c r="W369" s="31"/>
      <c r="X369" s="31"/>
      <c r="Y369" s="31"/>
      <c r="Z369" s="32"/>
      <c r="AA369" s="31"/>
      <c r="AB369" s="31"/>
      <c r="AC369" s="31"/>
      <c r="AD369" s="47"/>
    </row>
    <row r="370" spans="1:30" s="27" customFormat="1" ht="12">
      <c r="A370" s="28"/>
      <c r="B370" s="31"/>
      <c r="C370" s="31"/>
      <c r="D370" s="31"/>
      <c r="E370" s="100"/>
      <c r="F370" s="42"/>
      <c r="G370" s="51"/>
      <c r="H370" s="42"/>
      <c r="I370" s="100"/>
      <c r="J370" s="33"/>
      <c r="K370" s="51"/>
      <c r="L370" s="51"/>
      <c r="M370" s="100"/>
      <c r="N370" s="28"/>
      <c r="O370" s="51"/>
      <c r="P370" s="42"/>
      <c r="Q370" s="100"/>
      <c r="R370" s="28"/>
      <c r="S370" s="31"/>
      <c r="T370" s="31"/>
      <c r="U370" s="31"/>
      <c r="V370" s="32"/>
      <c r="W370" s="31"/>
      <c r="X370" s="31"/>
      <c r="Y370" s="31"/>
      <c r="Z370" s="32"/>
      <c r="AA370" s="31"/>
      <c r="AB370" s="31"/>
      <c r="AC370" s="31"/>
      <c r="AD370" s="47"/>
    </row>
    <row r="371" spans="1:30" s="27" customFormat="1" ht="12">
      <c r="A371" s="28"/>
      <c r="B371" s="31"/>
      <c r="C371" s="31"/>
      <c r="D371" s="31"/>
      <c r="E371" s="100"/>
      <c r="F371" s="42"/>
      <c r="G371" s="51"/>
      <c r="H371" s="42"/>
      <c r="I371" s="100"/>
      <c r="J371" s="33"/>
      <c r="K371" s="51"/>
      <c r="L371" s="51"/>
      <c r="M371" s="100"/>
      <c r="N371" s="28"/>
      <c r="O371" s="51"/>
      <c r="P371" s="42"/>
      <c r="Q371" s="100"/>
      <c r="R371" s="28"/>
      <c r="S371" s="31"/>
      <c r="T371" s="31"/>
      <c r="U371" s="31"/>
      <c r="V371" s="32"/>
      <c r="W371" s="31"/>
      <c r="X371" s="31"/>
      <c r="Y371" s="31"/>
      <c r="Z371" s="32"/>
      <c r="AA371" s="31"/>
      <c r="AB371" s="31"/>
      <c r="AC371" s="31"/>
      <c r="AD371" s="47"/>
    </row>
    <row r="372" spans="1:30" s="27" customFormat="1" ht="12">
      <c r="A372" s="28"/>
      <c r="B372" s="31"/>
      <c r="C372" s="31"/>
      <c r="D372" s="31"/>
      <c r="E372" s="100"/>
      <c r="F372" s="42"/>
      <c r="G372" s="51"/>
      <c r="H372" s="42"/>
      <c r="I372" s="100"/>
      <c r="J372" s="33"/>
      <c r="K372" s="51"/>
      <c r="L372" s="51"/>
      <c r="M372" s="100"/>
      <c r="N372" s="28"/>
      <c r="O372" s="51"/>
      <c r="P372" s="42"/>
      <c r="Q372" s="100"/>
      <c r="R372" s="28"/>
      <c r="S372" s="31"/>
      <c r="T372" s="31"/>
      <c r="U372" s="31"/>
      <c r="V372" s="32"/>
      <c r="W372" s="31"/>
      <c r="X372" s="31"/>
      <c r="Y372" s="31"/>
      <c r="Z372" s="32"/>
      <c r="AA372" s="31"/>
      <c r="AB372" s="31"/>
      <c r="AC372" s="31"/>
      <c r="AD372" s="47"/>
    </row>
    <row r="373" spans="1:30" s="27" customFormat="1" ht="12">
      <c r="A373" s="28"/>
      <c r="B373" s="31"/>
      <c r="C373" s="31"/>
      <c r="D373" s="31"/>
      <c r="E373" s="100"/>
      <c r="F373" s="42"/>
      <c r="G373" s="51"/>
      <c r="H373" s="42"/>
      <c r="I373" s="100"/>
      <c r="J373" s="33"/>
      <c r="K373" s="51"/>
      <c r="L373" s="51"/>
      <c r="M373" s="100"/>
      <c r="N373" s="28"/>
      <c r="O373" s="51"/>
      <c r="P373" s="42"/>
      <c r="Q373" s="100"/>
      <c r="R373" s="28"/>
      <c r="S373" s="31"/>
      <c r="T373" s="31"/>
      <c r="U373" s="31"/>
      <c r="V373" s="32"/>
      <c r="W373" s="31"/>
      <c r="X373" s="31"/>
      <c r="Y373" s="31"/>
      <c r="Z373" s="32"/>
      <c r="AA373" s="31"/>
      <c r="AB373" s="31"/>
      <c r="AC373" s="31"/>
      <c r="AD373" s="47"/>
    </row>
    <row r="374" spans="1:30" s="27" customFormat="1" ht="12">
      <c r="A374" s="28"/>
      <c r="B374" s="31"/>
      <c r="C374" s="31"/>
      <c r="D374" s="31"/>
      <c r="E374" s="100"/>
      <c r="F374" s="42"/>
      <c r="G374" s="51"/>
      <c r="H374" s="42"/>
      <c r="I374" s="100"/>
      <c r="J374" s="33"/>
      <c r="K374" s="51"/>
      <c r="L374" s="51"/>
      <c r="M374" s="100"/>
      <c r="N374" s="28"/>
      <c r="O374" s="51"/>
      <c r="P374" s="42"/>
      <c r="Q374" s="100"/>
      <c r="R374" s="28"/>
      <c r="S374" s="31"/>
      <c r="T374" s="31"/>
      <c r="U374" s="31"/>
      <c r="V374" s="32"/>
      <c r="W374" s="31"/>
      <c r="X374" s="31"/>
      <c r="Y374" s="31"/>
      <c r="Z374" s="32"/>
      <c r="AA374" s="31"/>
      <c r="AB374" s="31"/>
      <c r="AC374" s="31"/>
      <c r="AD374" s="47"/>
    </row>
    <row r="375" spans="1:30" s="27" customFormat="1" ht="12">
      <c r="A375" s="28"/>
      <c r="B375" s="31"/>
      <c r="C375" s="31"/>
      <c r="D375" s="31"/>
      <c r="E375" s="100"/>
      <c r="F375" s="42"/>
      <c r="G375" s="51"/>
      <c r="H375" s="42"/>
      <c r="I375" s="100"/>
      <c r="J375" s="33"/>
      <c r="K375" s="51"/>
      <c r="L375" s="51"/>
      <c r="M375" s="100"/>
      <c r="N375" s="28"/>
      <c r="O375" s="51"/>
      <c r="P375" s="42"/>
      <c r="Q375" s="100"/>
      <c r="R375" s="28"/>
      <c r="S375" s="31"/>
      <c r="T375" s="31"/>
      <c r="U375" s="31"/>
      <c r="V375" s="32"/>
      <c r="W375" s="31"/>
      <c r="X375" s="31"/>
      <c r="Y375" s="31"/>
      <c r="Z375" s="32"/>
      <c r="AA375" s="31"/>
      <c r="AB375" s="31"/>
      <c r="AC375" s="31"/>
      <c r="AD375" s="47"/>
    </row>
    <row r="376" spans="1:30" s="27" customFormat="1" ht="12">
      <c r="A376" s="28"/>
      <c r="B376" s="31"/>
      <c r="C376" s="31"/>
      <c r="D376" s="31"/>
      <c r="E376" s="100"/>
      <c r="F376" s="42"/>
      <c r="G376" s="51"/>
      <c r="H376" s="42"/>
      <c r="I376" s="100"/>
      <c r="J376" s="33"/>
      <c r="K376" s="51"/>
      <c r="L376" s="51"/>
      <c r="M376" s="100"/>
      <c r="N376" s="28"/>
      <c r="O376" s="51"/>
      <c r="P376" s="42"/>
      <c r="Q376" s="100"/>
      <c r="R376" s="28"/>
      <c r="S376" s="31"/>
      <c r="T376" s="31"/>
      <c r="U376" s="31"/>
      <c r="V376" s="32"/>
      <c r="W376" s="31"/>
      <c r="X376" s="31"/>
      <c r="Y376" s="31"/>
      <c r="Z376" s="32"/>
      <c r="AA376" s="31"/>
      <c r="AB376" s="31"/>
      <c r="AC376" s="31"/>
      <c r="AD376" s="47"/>
    </row>
    <row r="377" spans="1:30" s="27" customFormat="1" ht="12">
      <c r="A377" s="28"/>
      <c r="B377" s="31"/>
      <c r="C377" s="31"/>
      <c r="D377" s="31"/>
      <c r="E377" s="100"/>
      <c r="F377" s="42"/>
      <c r="G377" s="51"/>
      <c r="H377" s="42"/>
      <c r="I377" s="100"/>
      <c r="J377" s="33"/>
      <c r="K377" s="51"/>
      <c r="L377" s="51"/>
      <c r="M377" s="100"/>
      <c r="N377" s="28"/>
      <c r="O377" s="51"/>
      <c r="P377" s="42"/>
      <c r="Q377" s="100"/>
      <c r="R377" s="28"/>
      <c r="S377" s="31"/>
      <c r="T377" s="31"/>
      <c r="U377" s="31"/>
      <c r="V377" s="32"/>
      <c r="W377" s="31"/>
      <c r="X377" s="31"/>
      <c r="Y377" s="31"/>
      <c r="Z377" s="32"/>
      <c r="AA377" s="31"/>
      <c r="AB377" s="31"/>
      <c r="AC377" s="31"/>
      <c r="AD377" s="47"/>
    </row>
    <row r="378" spans="1:30" s="27" customFormat="1" ht="12">
      <c r="A378" s="28"/>
      <c r="B378" s="31"/>
      <c r="C378" s="31"/>
      <c r="D378" s="31"/>
      <c r="E378" s="100"/>
      <c r="F378" s="42"/>
      <c r="G378" s="51"/>
      <c r="H378" s="42"/>
      <c r="I378" s="100"/>
      <c r="J378" s="33"/>
      <c r="K378" s="51"/>
      <c r="L378" s="51"/>
      <c r="M378" s="100"/>
      <c r="N378" s="28"/>
      <c r="O378" s="51"/>
      <c r="P378" s="42"/>
      <c r="Q378" s="100"/>
      <c r="R378" s="28"/>
      <c r="S378" s="31"/>
      <c r="T378" s="31"/>
      <c r="U378" s="31"/>
      <c r="V378" s="32"/>
      <c r="W378" s="31"/>
      <c r="X378" s="31"/>
      <c r="Y378" s="31"/>
      <c r="Z378" s="32"/>
      <c r="AA378" s="31"/>
      <c r="AB378" s="31"/>
      <c r="AC378" s="31"/>
      <c r="AD378" s="47"/>
    </row>
    <row r="379" spans="1:30" s="27" customFormat="1" ht="12">
      <c r="A379" s="28"/>
      <c r="B379" s="31"/>
      <c r="C379" s="31"/>
      <c r="D379" s="31"/>
      <c r="E379" s="100"/>
      <c r="F379" s="42"/>
      <c r="G379" s="51"/>
      <c r="H379" s="42"/>
      <c r="I379" s="100"/>
      <c r="J379" s="33"/>
      <c r="K379" s="51"/>
      <c r="L379" s="51"/>
      <c r="M379" s="100"/>
      <c r="N379" s="28"/>
      <c r="O379" s="51"/>
      <c r="P379" s="42"/>
      <c r="Q379" s="100"/>
      <c r="R379" s="28"/>
      <c r="S379" s="31"/>
      <c r="T379" s="31"/>
      <c r="U379" s="31"/>
      <c r="V379" s="32"/>
      <c r="W379" s="31"/>
      <c r="X379" s="31"/>
      <c r="Y379" s="31"/>
      <c r="Z379" s="32"/>
      <c r="AA379" s="31"/>
      <c r="AB379" s="31"/>
      <c r="AC379" s="31"/>
      <c r="AD379" s="47"/>
    </row>
    <row r="380" spans="1:30" s="27" customFormat="1" ht="12">
      <c r="A380" s="28"/>
      <c r="B380" s="31"/>
      <c r="C380" s="31"/>
      <c r="D380" s="31"/>
      <c r="E380" s="100"/>
      <c r="F380" s="42"/>
      <c r="G380" s="51"/>
      <c r="H380" s="42"/>
      <c r="I380" s="100"/>
      <c r="J380" s="33"/>
      <c r="K380" s="51"/>
      <c r="L380" s="51"/>
      <c r="M380" s="100"/>
      <c r="N380" s="28"/>
      <c r="O380" s="51"/>
      <c r="P380" s="42"/>
      <c r="Q380" s="100"/>
      <c r="R380" s="28"/>
      <c r="S380" s="31"/>
      <c r="T380" s="31"/>
      <c r="U380" s="31"/>
      <c r="V380" s="32"/>
      <c r="W380" s="31"/>
      <c r="X380" s="31"/>
      <c r="Y380" s="31"/>
      <c r="Z380" s="32"/>
      <c r="AA380" s="31"/>
      <c r="AB380" s="31"/>
      <c r="AC380" s="31"/>
      <c r="AD380" s="47"/>
    </row>
    <row r="381" spans="1:30" s="27" customFormat="1" ht="12">
      <c r="A381" s="28"/>
      <c r="B381" s="31"/>
      <c r="C381" s="31"/>
      <c r="D381" s="31"/>
      <c r="E381" s="100"/>
      <c r="F381" s="42"/>
      <c r="G381" s="51"/>
      <c r="H381" s="42"/>
      <c r="I381" s="100"/>
      <c r="J381" s="33"/>
      <c r="K381" s="51"/>
      <c r="L381" s="51"/>
      <c r="M381" s="100"/>
      <c r="N381" s="28"/>
      <c r="O381" s="51"/>
      <c r="P381" s="42"/>
      <c r="Q381" s="100"/>
      <c r="R381" s="28"/>
      <c r="S381" s="31"/>
      <c r="T381" s="31"/>
      <c r="U381" s="31"/>
      <c r="V381" s="32"/>
      <c r="W381" s="31"/>
      <c r="X381" s="31"/>
      <c r="Y381" s="31"/>
      <c r="Z381" s="32"/>
      <c r="AA381" s="31"/>
      <c r="AB381" s="31"/>
      <c r="AC381" s="31"/>
      <c r="AD381" s="47"/>
    </row>
    <row r="382" spans="1:30" s="27" customFormat="1" ht="12">
      <c r="A382" s="28"/>
      <c r="B382" s="31"/>
      <c r="C382" s="31"/>
      <c r="D382" s="31"/>
      <c r="E382" s="100"/>
      <c r="F382" s="42"/>
      <c r="G382" s="51"/>
      <c r="H382" s="42"/>
      <c r="I382" s="100"/>
      <c r="J382" s="33"/>
      <c r="K382" s="51"/>
      <c r="L382" s="51"/>
      <c r="M382" s="100"/>
      <c r="N382" s="28"/>
      <c r="O382" s="51"/>
      <c r="P382" s="42"/>
      <c r="Q382" s="100"/>
      <c r="R382" s="28"/>
      <c r="S382" s="31"/>
      <c r="T382" s="31"/>
      <c r="U382" s="31"/>
      <c r="V382" s="32"/>
      <c r="W382" s="31"/>
      <c r="X382" s="31"/>
      <c r="Y382" s="31"/>
      <c r="Z382" s="32"/>
      <c r="AA382" s="31"/>
      <c r="AB382" s="31"/>
      <c r="AC382" s="31"/>
      <c r="AD382" s="47"/>
    </row>
    <row r="383" spans="1:30" s="27" customFormat="1" ht="12">
      <c r="A383" s="28"/>
      <c r="B383" s="31"/>
      <c r="C383" s="31"/>
      <c r="D383" s="31"/>
      <c r="E383" s="100"/>
      <c r="F383" s="42"/>
      <c r="G383" s="51"/>
      <c r="H383" s="42"/>
      <c r="I383" s="100"/>
      <c r="J383" s="33"/>
      <c r="K383" s="51"/>
      <c r="L383" s="51"/>
      <c r="M383" s="100"/>
      <c r="N383" s="28"/>
      <c r="O383" s="51"/>
      <c r="P383" s="42"/>
      <c r="Q383" s="100"/>
      <c r="R383" s="28"/>
      <c r="S383" s="31"/>
      <c r="T383" s="31"/>
      <c r="U383" s="31"/>
      <c r="V383" s="32"/>
      <c r="W383" s="31"/>
      <c r="X383" s="31"/>
      <c r="Y383" s="31"/>
      <c r="Z383" s="32"/>
      <c r="AA383" s="31"/>
      <c r="AB383" s="31"/>
      <c r="AC383" s="31"/>
      <c r="AD383" s="47"/>
    </row>
    <row r="384" spans="1:30" s="27" customFormat="1" ht="12">
      <c r="A384" s="28"/>
      <c r="B384" s="31"/>
      <c r="C384" s="31"/>
      <c r="D384" s="31"/>
      <c r="E384" s="100"/>
      <c r="F384" s="42"/>
      <c r="G384" s="51"/>
      <c r="H384" s="42"/>
      <c r="I384" s="100"/>
      <c r="J384" s="33"/>
      <c r="K384" s="51"/>
      <c r="L384" s="51"/>
      <c r="M384" s="100"/>
      <c r="N384" s="28"/>
      <c r="O384" s="51"/>
      <c r="P384" s="42"/>
      <c r="Q384" s="100"/>
      <c r="R384" s="28"/>
      <c r="S384" s="31"/>
      <c r="T384" s="31"/>
      <c r="U384" s="31"/>
      <c r="V384" s="32"/>
      <c r="W384" s="31"/>
      <c r="X384" s="31"/>
      <c r="Y384" s="31"/>
      <c r="Z384" s="32"/>
      <c r="AA384" s="31"/>
      <c r="AB384" s="31"/>
      <c r="AC384" s="31"/>
      <c r="AD384" s="47"/>
    </row>
    <row r="385" spans="1:30" s="27" customFormat="1" ht="12">
      <c r="A385" s="28"/>
      <c r="B385" s="31"/>
      <c r="C385" s="31"/>
      <c r="D385" s="31"/>
      <c r="E385" s="100"/>
      <c r="F385" s="42"/>
      <c r="G385" s="51"/>
      <c r="H385" s="42"/>
      <c r="I385" s="100"/>
      <c r="J385" s="33"/>
      <c r="K385" s="51"/>
      <c r="L385" s="51"/>
      <c r="M385" s="100"/>
      <c r="N385" s="28"/>
      <c r="O385" s="51"/>
      <c r="P385" s="42"/>
      <c r="Q385" s="100"/>
      <c r="R385" s="28"/>
      <c r="S385" s="31"/>
      <c r="T385" s="31"/>
      <c r="U385" s="31"/>
      <c r="V385" s="32"/>
      <c r="W385" s="31"/>
      <c r="X385" s="31"/>
      <c r="Y385" s="31"/>
      <c r="Z385" s="32"/>
      <c r="AA385" s="31"/>
      <c r="AB385" s="31"/>
      <c r="AC385" s="31"/>
      <c r="AD385" s="47"/>
    </row>
    <row r="386" spans="1:30" s="27" customFormat="1" ht="12">
      <c r="A386" s="28"/>
      <c r="B386" s="31"/>
      <c r="C386" s="31"/>
      <c r="D386" s="31"/>
      <c r="E386" s="100"/>
      <c r="F386" s="42"/>
      <c r="G386" s="51"/>
      <c r="H386" s="42"/>
      <c r="I386" s="100"/>
      <c r="J386" s="33"/>
      <c r="K386" s="51"/>
      <c r="L386" s="51"/>
      <c r="M386" s="100"/>
      <c r="N386" s="28"/>
      <c r="O386" s="51"/>
      <c r="P386" s="42"/>
      <c r="Q386" s="100"/>
      <c r="R386" s="28"/>
      <c r="S386" s="31"/>
      <c r="T386" s="31"/>
      <c r="U386" s="31"/>
      <c r="V386" s="32"/>
      <c r="W386" s="31"/>
      <c r="X386" s="31"/>
      <c r="Y386" s="31"/>
      <c r="Z386" s="32"/>
      <c r="AA386" s="31"/>
      <c r="AB386" s="31"/>
      <c r="AC386" s="31"/>
      <c r="AD386" s="47"/>
    </row>
    <row r="387" spans="1:30" s="27" customFormat="1" ht="12">
      <c r="A387" s="28"/>
      <c r="B387" s="31"/>
      <c r="C387" s="31"/>
      <c r="D387" s="31"/>
      <c r="E387" s="100"/>
      <c r="F387" s="42"/>
      <c r="G387" s="51"/>
      <c r="H387" s="42"/>
      <c r="I387" s="100"/>
      <c r="J387" s="33"/>
      <c r="K387" s="51"/>
      <c r="L387" s="51"/>
      <c r="M387" s="100"/>
      <c r="N387" s="28"/>
      <c r="O387" s="51"/>
      <c r="P387" s="42"/>
      <c r="Q387" s="100"/>
      <c r="R387" s="28"/>
      <c r="S387" s="31"/>
      <c r="T387" s="31"/>
      <c r="U387" s="31"/>
      <c r="V387" s="32"/>
      <c r="W387" s="31"/>
      <c r="X387" s="31"/>
      <c r="Y387" s="31"/>
      <c r="Z387" s="32"/>
      <c r="AA387" s="31"/>
      <c r="AB387" s="31"/>
      <c r="AC387" s="31"/>
      <c r="AD387" s="47"/>
    </row>
    <row r="388" spans="1:30" s="27" customFormat="1" ht="12">
      <c r="A388" s="28"/>
      <c r="B388" s="31"/>
      <c r="C388" s="31"/>
      <c r="D388" s="31"/>
      <c r="E388" s="100"/>
      <c r="F388" s="42"/>
      <c r="G388" s="51"/>
      <c r="H388" s="42"/>
      <c r="I388" s="100"/>
      <c r="J388" s="33"/>
      <c r="K388" s="51"/>
      <c r="L388" s="51"/>
      <c r="M388" s="100"/>
      <c r="N388" s="28"/>
      <c r="O388" s="51"/>
      <c r="P388" s="42"/>
      <c r="Q388" s="100"/>
      <c r="R388" s="28"/>
      <c r="S388" s="31"/>
      <c r="T388" s="31"/>
      <c r="U388" s="31"/>
      <c r="V388" s="32"/>
      <c r="W388" s="31"/>
      <c r="X388" s="31"/>
      <c r="Y388" s="31"/>
      <c r="Z388" s="32"/>
      <c r="AA388" s="31"/>
      <c r="AB388" s="31"/>
      <c r="AC388" s="31"/>
      <c r="AD388" s="47"/>
    </row>
    <row r="389" spans="1:30" s="27" customFormat="1" ht="12">
      <c r="A389" s="28"/>
      <c r="B389" s="31"/>
      <c r="C389" s="31"/>
      <c r="D389" s="31"/>
      <c r="E389" s="100"/>
      <c r="F389" s="42"/>
      <c r="G389" s="51"/>
      <c r="H389" s="42"/>
      <c r="I389" s="100"/>
      <c r="J389" s="33"/>
      <c r="K389" s="51"/>
      <c r="L389" s="51"/>
      <c r="M389" s="100"/>
      <c r="N389" s="28"/>
      <c r="O389" s="51"/>
      <c r="P389" s="42"/>
      <c r="Q389" s="100"/>
      <c r="R389" s="28"/>
      <c r="S389" s="31"/>
      <c r="T389" s="31"/>
      <c r="U389" s="31"/>
      <c r="V389" s="32"/>
      <c r="W389" s="31"/>
      <c r="X389" s="31"/>
      <c r="Y389" s="31"/>
      <c r="Z389" s="32"/>
      <c r="AA389" s="31"/>
      <c r="AB389" s="31"/>
      <c r="AC389" s="31"/>
      <c r="AD389" s="47"/>
    </row>
    <row r="390" spans="1:30" s="27" customFormat="1" ht="12">
      <c r="A390" s="28"/>
      <c r="B390" s="31"/>
      <c r="C390" s="31"/>
      <c r="D390" s="31"/>
      <c r="E390" s="100"/>
      <c r="F390" s="42"/>
      <c r="G390" s="51"/>
      <c r="H390" s="42"/>
      <c r="I390" s="100"/>
      <c r="J390" s="33"/>
      <c r="K390" s="51"/>
      <c r="L390" s="51"/>
      <c r="M390" s="100"/>
      <c r="N390" s="28"/>
      <c r="O390" s="51"/>
      <c r="P390" s="42"/>
      <c r="Q390" s="100"/>
      <c r="R390" s="28"/>
      <c r="S390" s="31"/>
      <c r="T390" s="31"/>
      <c r="U390" s="31"/>
      <c r="V390" s="32"/>
      <c r="W390" s="31"/>
      <c r="X390" s="31"/>
      <c r="Y390" s="31"/>
      <c r="Z390" s="32"/>
      <c r="AA390" s="31"/>
      <c r="AB390" s="31"/>
      <c r="AC390" s="31"/>
      <c r="AD390" s="47"/>
    </row>
    <row r="391" spans="1:30" s="27" customFormat="1" ht="12">
      <c r="A391" s="28"/>
      <c r="B391" s="31"/>
      <c r="C391" s="31"/>
      <c r="D391" s="31"/>
      <c r="E391" s="100"/>
      <c r="F391" s="42"/>
      <c r="G391" s="51"/>
      <c r="H391" s="42"/>
      <c r="I391" s="100"/>
      <c r="J391" s="33"/>
      <c r="K391" s="51"/>
      <c r="L391" s="51"/>
      <c r="M391" s="100"/>
      <c r="N391" s="28"/>
      <c r="O391" s="51"/>
      <c r="P391" s="42"/>
      <c r="Q391" s="100"/>
      <c r="R391" s="28"/>
      <c r="S391" s="31"/>
      <c r="T391" s="31"/>
      <c r="U391" s="31"/>
      <c r="V391" s="32"/>
      <c r="W391" s="31"/>
      <c r="X391" s="31"/>
      <c r="Y391" s="31"/>
      <c r="Z391" s="32"/>
      <c r="AA391" s="31"/>
      <c r="AB391" s="31"/>
      <c r="AC391" s="31"/>
      <c r="AD391" s="47"/>
    </row>
    <row r="392" spans="1:30" s="27" customFormat="1" ht="12">
      <c r="A392" s="28"/>
      <c r="B392" s="31"/>
      <c r="C392" s="31"/>
      <c r="D392" s="31"/>
      <c r="E392" s="100"/>
      <c r="F392" s="42"/>
      <c r="G392" s="51"/>
      <c r="H392" s="42"/>
      <c r="I392" s="100"/>
      <c r="J392" s="33"/>
      <c r="K392" s="51"/>
      <c r="L392" s="51"/>
      <c r="M392" s="100"/>
      <c r="N392" s="28"/>
      <c r="O392" s="51"/>
      <c r="P392" s="42"/>
      <c r="Q392" s="100"/>
      <c r="R392" s="28"/>
      <c r="S392" s="31"/>
      <c r="T392" s="31"/>
      <c r="U392" s="31"/>
      <c r="V392" s="32"/>
      <c r="W392" s="31"/>
      <c r="X392" s="31"/>
      <c r="Y392" s="31"/>
      <c r="Z392" s="32"/>
      <c r="AA392" s="31"/>
      <c r="AB392" s="31"/>
      <c r="AC392" s="31"/>
      <c r="AD392" s="47"/>
    </row>
    <row r="393" spans="1:30" s="27" customFormat="1" ht="12">
      <c r="A393" s="28"/>
      <c r="B393" s="31"/>
      <c r="C393" s="31"/>
      <c r="D393" s="31"/>
      <c r="E393" s="100"/>
      <c r="F393" s="42"/>
      <c r="G393" s="51"/>
      <c r="H393" s="42"/>
      <c r="I393" s="100"/>
      <c r="J393" s="33"/>
      <c r="K393" s="51"/>
      <c r="L393" s="51"/>
      <c r="M393" s="100"/>
      <c r="N393" s="28"/>
      <c r="O393" s="51"/>
      <c r="P393" s="42"/>
      <c r="Q393" s="100"/>
      <c r="R393" s="28"/>
      <c r="S393" s="31"/>
      <c r="T393" s="31"/>
      <c r="U393" s="31"/>
      <c r="V393" s="32"/>
      <c r="W393" s="31"/>
      <c r="X393" s="31"/>
      <c r="Y393" s="31"/>
      <c r="Z393" s="32"/>
      <c r="AA393" s="31"/>
      <c r="AB393" s="31"/>
      <c r="AC393" s="31"/>
      <c r="AD393" s="47"/>
    </row>
    <row r="394" spans="1:30" s="27" customFormat="1" ht="12">
      <c r="A394" s="28"/>
      <c r="B394" s="31"/>
      <c r="C394" s="31"/>
      <c r="D394" s="31"/>
      <c r="E394" s="100"/>
      <c r="F394" s="42"/>
      <c r="G394" s="51"/>
      <c r="H394" s="42"/>
      <c r="I394" s="100"/>
      <c r="J394" s="33"/>
      <c r="K394" s="51"/>
      <c r="L394" s="51"/>
      <c r="M394" s="100"/>
      <c r="N394" s="28"/>
      <c r="O394" s="51"/>
      <c r="P394" s="42"/>
      <c r="Q394" s="100"/>
      <c r="R394" s="28"/>
      <c r="S394" s="31"/>
      <c r="T394" s="31"/>
      <c r="U394" s="31"/>
      <c r="V394" s="32"/>
      <c r="W394" s="31"/>
      <c r="X394" s="31"/>
      <c r="Y394" s="31"/>
      <c r="Z394" s="32"/>
      <c r="AA394" s="31"/>
      <c r="AB394" s="31"/>
      <c r="AC394" s="31"/>
      <c r="AD394" s="47"/>
    </row>
    <row r="395" spans="1:30" s="27" customFormat="1" ht="12">
      <c r="A395" s="28"/>
      <c r="B395" s="31"/>
      <c r="C395" s="31"/>
      <c r="D395" s="31"/>
      <c r="E395" s="100"/>
      <c r="F395" s="42"/>
      <c r="G395" s="51"/>
      <c r="H395" s="42"/>
      <c r="I395" s="100"/>
      <c r="J395" s="33"/>
      <c r="K395" s="51"/>
      <c r="L395" s="51"/>
      <c r="M395" s="100"/>
      <c r="N395" s="28"/>
      <c r="O395" s="51"/>
      <c r="P395" s="42"/>
      <c r="Q395" s="100"/>
      <c r="R395" s="28"/>
      <c r="S395" s="31"/>
      <c r="T395" s="31"/>
      <c r="U395" s="31"/>
      <c r="V395" s="32"/>
      <c r="W395" s="31"/>
      <c r="X395" s="31"/>
      <c r="Y395" s="31"/>
      <c r="Z395" s="32"/>
      <c r="AA395" s="31"/>
      <c r="AB395" s="31"/>
      <c r="AC395" s="31"/>
      <c r="AD395" s="47"/>
    </row>
    <row r="396" spans="1:30" s="27" customFormat="1" ht="12">
      <c r="A396" s="28"/>
      <c r="B396" s="31"/>
      <c r="C396" s="31"/>
      <c r="D396" s="31"/>
      <c r="E396" s="100"/>
      <c r="F396" s="42"/>
      <c r="G396" s="51"/>
      <c r="H396" s="42"/>
      <c r="I396" s="100"/>
      <c r="J396" s="33"/>
      <c r="K396" s="51"/>
      <c r="L396" s="51"/>
      <c r="M396" s="100"/>
      <c r="N396" s="28"/>
      <c r="O396" s="51"/>
      <c r="P396" s="42"/>
      <c r="Q396" s="100"/>
      <c r="R396" s="28"/>
      <c r="S396" s="31"/>
      <c r="T396" s="31"/>
      <c r="U396" s="31"/>
      <c r="V396" s="32"/>
      <c r="W396" s="31"/>
      <c r="X396" s="31"/>
      <c r="Y396" s="31"/>
      <c r="Z396" s="32"/>
      <c r="AA396" s="31"/>
      <c r="AB396" s="31"/>
      <c r="AC396" s="31"/>
      <c r="AD396" s="47"/>
    </row>
    <row r="397" spans="1:30" s="27" customFormat="1" ht="12">
      <c r="A397" s="28"/>
      <c r="B397" s="31"/>
      <c r="C397" s="31"/>
      <c r="D397" s="31"/>
      <c r="E397" s="100"/>
      <c r="F397" s="42"/>
      <c r="G397" s="51"/>
      <c r="H397" s="42"/>
      <c r="I397" s="100"/>
      <c r="J397" s="33"/>
      <c r="K397" s="51"/>
      <c r="L397" s="51"/>
      <c r="M397" s="100"/>
      <c r="N397" s="28"/>
      <c r="O397" s="51"/>
      <c r="P397" s="42"/>
      <c r="Q397" s="100"/>
      <c r="R397" s="28"/>
      <c r="S397" s="31"/>
      <c r="T397" s="31"/>
      <c r="U397" s="31"/>
      <c r="V397" s="32"/>
      <c r="W397" s="31"/>
      <c r="X397" s="31"/>
      <c r="Y397" s="31"/>
      <c r="Z397" s="32"/>
      <c r="AA397" s="31"/>
      <c r="AB397" s="31"/>
      <c r="AC397" s="31"/>
      <c r="AD397" s="47"/>
    </row>
    <row r="398" spans="1:30" s="27" customFormat="1" ht="12">
      <c r="A398" s="28"/>
      <c r="B398" s="31"/>
      <c r="C398" s="31"/>
      <c r="D398" s="31"/>
      <c r="E398" s="100"/>
      <c r="F398" s="42"/>
      <c r="G398" s="51"/>
      <c r="H398" s="42"/>
      <c r="I398" s="100"/>
      <c r="J398" s="33"/>
      <c r="K398" s="51"/>
      <c r="L398" s="51"/>
      <c r="M398" s="100"/>
      <c r="N398" s="28"/>
      <c r="O398" s="51"/>
      <c r="P398" s="42"/>
      <c r="Q398" s="100"/>
      <c r="R398" s="28"/>
      <c r="S398" s="31"/>
      <c r="T398" s="31"/>
      <c r="U398" s="31"/>
      <c r="V398" s="32"/>
      <c r="W398" s="31"/>
      <c r="X398" s="31"/>
      <c r="Y398" s="31"/>
      <c r="Z398" s="32"/>
      <c r="AA398" s="31"/>
      <c r="AB398" s="31"/>
      <c r="AC398" s="31"/>
      <c r="AD398" s="47"/>
    </row>
    <row r="399" spans="1:30" s="27" customFormat="1" ht="12">
      <c r="A399" s="28"/>
      <c r="B399" s="31"/>
      <c r="C399" s="31"/>
      <c r="D399" s="31"/>
      <c r="E399" s="100"/>
      <c r="F399" s="42"/>
      <c r="G399" s="51"/>
      <c r="H399" s="42"/>
      <c r="I399" s="100"/>
      <c r="J399" s="33"/>
      <c r="K399" s="51"/>
      <c r="L399" s="51"/>
      <c r="M399" s="100"/>
      <c r="N399" s="28"/>
      <c r="O399" s="51"/>
      <c r="P399" s="42"/>
      <c r="Q399" s="100"/>
      <c r="R399" s="28"/>
      <c r="S399" s="31"/>
      <c r="T399" s="31"/>
      <c r="U399" s="31"/>
      <c r="V399" s="32"/>
      <c r="W399" s="31"/>
      <c r="X399" s="31"/>
      <c r="Y399" s="31"/>
      <c r="Z399" s="32"/>
      <c r="AA399" s="31"/>
      <c r="AB399" s="31"/>
      <c r="AC399" s="31"/>
      <c r="AD399" s="47"/>
    </row>
    <row r="400" spans="1:30" s="27" customFormat="1" ht="12">
      <c r="A400" s="28"/>
      <c r="B400" s="31"/>
      <c r="C400" s="31"/>
      <c r="D400" s="31"/>
      <c r="E400" s="100"/>
      <c r="F400" s="42"/>
      <c r="G400" s="51"/>
      <c r="H400" s="42"/>
      <c r="I400" s="100"/>
      <c r="J400" s="33"/>
      <c r="K400" s="51"/>
      <c r="L400" s="51"/>
      <c r="M400" s="100"/>
      <c r="N400" s="28"/>
      <c r="O400" s="51"/>
      <c r="P400" s="42"/>
      <c r="Q400" s="100"/>
      <c r="R400" s="28"/>
      <c r="S400" s="31"/>
      <c r="T400" s="31"/>
      <c r="U400" s="31"/>
      <c r="V400" s="32"/>
      <c r="W400" s="31"/>
      <c r="X400" s="31"/>
      <c r="Y400" s="31"/>
      <c r="Z400" s="32"/>
      <c r="AA400" s="31"/>
      <c r="AB400" s="31"/>
      <c r="AC400" s="31"/>
      <c r="AD400" s="47"/>
    </row>
    <row r="401" spans="1:30" s="27" customFormat="1" ht="12">
      <c r="A401" s="28"/>
      <c r="B401" s="31"/>
      <c r="C401" s="31"/>
      <c r="D401" s="31"/>
      <c r="E401" s="100"/>
      <c r="F401" s="42"/>
      <c r="G401" s="51"/>
      <c r="H401" s="42"/>
      <c r="I401" s="100"/>
      <c r="J401" s="33"/>
      <c r="K401" s="51"/>
      <c r="L401" s="51"/>
      <c r="M401" s="100"/>
      <c r="N401" s="28"/>
      <c r="O401" s="51"/>
      <c r="P401" s="42"/>
      <c r="Q401" s="100"/>
      <c r="R401" s="28"/>
      <c r="S401" s="31"/>
      <c r="T401" s="31"/>
      <c r="U401" s="31"/>
      <c r="V401" s="32"/>
      <c r="W401" s="31"/>
      <c r="X401" s="31"/>
      <c r="Y401" s="31"/>
      <c r="Z401" s="32"/>
      <c r="AA401" s="31"/>
      <c r="AB401" s="31"/>
      <c r="AC401" s="31"/>
      <c r="AD401" s="47"/>
    </row>
    <row r="402" spans="1:30" s="27" customFormat="1" ht="12">
      <c r="A402" s="28"/>
      <c r="B402" s="31"/>
      <c r="C402" s="31"/>
      <c r="D402" s="31"/>
      <c r="E402" s="100"/>
      <c r="F402" s="42"/>
      <c r="G402" s="51"/>
      <c r="H402" s="42"/>
      <c r="I402" s="100"/>
      <c r="J402" s="33"/>
      <c r="K402" s="51"/>
      <c r="L402" s="51"/>
      <c r="M402" s="100"/>
      <c r="N402" s="28"/>
      <c r="O402" s="51"/>
      <c r="P402" s="42"/>
      <c r="Q402" s="100"/>
      <c r="R402" s="28"/>
      <c r="S402" s="31"/>
      <c r="T402" s="31"/>
      <c r="U402" s="31"/>
      <c r="V402" s="32"/>
      <c r="W402" s="31"/>
      <c r="X402" s="31"/>
      <c r="Y402" s="31"/>
      <c r="Z402" s="32"/>
      <c r="AA402" s="31"/>
      <c r="AB402" s="31"/>
      <c r="AC402" s="31"/>
      <c r="AD402" s="47"/>
    </row>
    <row r="403" spans="1:30" s="27" customFormat="1" ht="12">
      <c r="A403" s="28"/>
      <c r="B403" s="31"/>
      <c r="C403" s="31"/>
      <c r="D403" s="31"/>
      <c r="E403" s="100"/>
      <c r="F403" s="42"/>
      <c r="G403" s="51"/>
      <c r="H403" s="42"/>
      <c r="I403" s="100"/>
      <c r="J403" s="33"/>
      <c r="K403" s="51"/>
      <c r="L403" s="51"/>
      <c r="M403" s="100"/>
      <c r="N403" s="28"/>
      <c r="O403" s="51"/>
      <c r="P403" s="42"/>
      <c r="Q403" s="100"/>
      <c r="R403" s="28"/>
      <c r="S403" s="31"/>
      <c r="T403" s="31"/>
      <c r="U403" s="31"/>
      <c r="V403" s="32"/>
      <c r="W403" s="31"/>
      <c r="X403" s="31"/>
      <c r="Y403" s="31"/>
      <c r="Z403" s="32"/>
      <c r="AA403" s="31"/>
      <c r="AB403" s="31"/>
      <c r="AC403" s="31"/>
      <c r="AD403" s="47"/>
    </row>
    <row r="404" spans="1:30" s="27" customFormat="1" ht="12">
      <c r="A404" s="28"/>
      <c r="B404" s="31"/>
      <c r="C404" s="31"/>
      <c r="D404" s="31"/>
      <c r="E404" s="100"/>
      <c r="F404" s="42"/>
      <c r="G404" s="51"/>
      <c r="H404" s="42"/>
      <c r="I404" s="100"/>
      <c r="J404" s="33"/>
      <c r="K404" s="51"/>
      <c r="L404" s="51"/>
      <c r="M404" s="100"/>
      <c r="N404" s="28"/>
      <c r="O404" s="51"/>
      <c r="P404" s="42"/>
      <c r="Q404" s="100"/>
      <c r="R404" s="28"/>
      <c r="S404" s="31"/>
      <c r="T404" s="31"/>
      <c r="U404" s="31"/>
      <c r="V404" s="32"/>
      <c r="W404" s="31"/>
      <c r="X404" s="31"/>
      <c r="Y404" s="31"/>
      <c r="Z404" s="32"/>
      <c r="AA404" s="31"/>
      <c r="AB404" s="31"/>
      <c r="AC404" s="31"/>
      <c r="AD404" s="47"/>
    </row>
    <row r="405" spans="1:30" s="27" customFormat="1" ht="12">
      <c r="A405" s="28"/>
      <c r="B405" s="31"/>
      <c r="C405" s="31"/>
      <c r="D405" s="31"/>
      <c r="E405" s="100"/>
      <c r="F405" s="42"/>
      <c r="G405" s="51"/>
      <c r="H405" s="42"/>
      <c r="I405" s="100"/>
      <c r="J405" s="33"/>
      <c r="K405" s="51"/>
      <c r="L405" s="51"/>
      <c r="M405" s="100"/>
      <c r="N405" s="28"/>
      <c r="O405" s="51"/>
      <c r="P405" s="42"/>
      <c r="Q405" s="100"/>
      <c r="R405" s="28"/>
      <c r="S405" s="31"/>
      <c r="T405" s="31"/>
      <c r="U405" s="31"/>
      <c r="V405" s="32"/>
      <c r="W405" s="31"/>
      <c r="X405" s="31"/>
      <c r="Y405" s="31"/>
      <c r="Z405" s="32"/>
      <c r="AA405" s="31"/>
      <c r="AB405" s="31"/>
      <c r="AC405" s="31"/>
      <c r="AD405" s="47"/>
    </row>
    <row r="406" spans="1:30" s="27" customFormat="1" ht="12">
      <c r="A406" s="28"/>
      <c r="B406" s="31"/>
      <c r="C406" s="31"/>
      <c r="D406" s="31"/>
      <c r="E406" s="100"/>
      <c r="F406" s="42"/>
      <c r="G406" s="51"/>
      <c r="H406" s="42"/>
      <c r="I406" s="100"/>
      <c r="J406" s="33"/>
      <c r="K406" s="51"/>
      <c r="L406" s="51"/>
      <c r="M406" s="100"/>
      <c r="N406" s="28"/>
      <c r="O406" s="51"/>
      <c r="P406" s="42"/>
      <c r="Q406" s="100"/>
      <c r="R406" s="28"/>
      <c r="S406" s="31"/>
      <c r="T406" s="31"/>
      <c r="U406" s="31"/>
      <c r="V406" s="32"/>
      <c r="W406" s="31"/>
      <c r="X406" s="31"/>
      <c r="Y406" s="31"/>
      <c r="Z406" s="32"/>
      <c r="AA406" s="31"/>
      <c r="AB406" s="31"/>
      <c r="AC406" s="31"/>
      <c r="AD406" s="47"/>
    </row>
    <row r="407" spans="1:30" s="27" customFormat="1" ht="12">
      <c r="A407" s="28"/>
      <c r="B407" s="31"/>
      <c r="C407" s="31"/>
      <c r="D407" s="31"/>
      <c r="E407" s="100"/>
      <c r="F407" s="42"/>
      <c r="G407" s="51"/>
      <c r="H407" s="42"/>
      <c r="I407" s="100"/>
      <c r="J407" s="33"/>
      <c r="K407" s="51"/>
      <c r="L407" s="51"/>
      <c r="M407" s="100"/>
      <c r="N407" s="28"/>
      <c r="O407" s="51"/>
      <c r="P407" s="42"/>
      <c r="Q407" s="100"/>
      <c r="R407" s="28"/>
      <c r="S407" s="31"/>
      <c r="T407" s="31"/>
      <c r="U407" s="31"/>
      <c r="V407" s="32"/>
      <c r="W407" s="31"/>
      <c r="X407" s="31"/>
      <c r="Y407" s="31"/>
      <c r="Z407" s="32"/>
      <c r="AA407" s="31"/>
      <c r="AB407" s="31"/>
      <c r="AC407" s="31"/>
      <c r="AD407" s="47"/>
    </row>
    <row r="408" spans="1:30" s="27" customFormat="1" ht="12">
      <c r="A408" s="28"/>
      <c r="B408" s="31"/>
      <c r="C408" s="31"/>
      <c r="D408" s="31"/>
      <c r="E408" s="100"/>
      <c r="F408" s="42"/>
      <c r="G408" s="51"/>
      <c r="H408" s="42"/>
      <c r="I408" s="100"/>
      <c r="J408" s="33"/>
      <c r="K408" s="51"/>
      <c r="L408" s="51"/>
      <c r="M408" s="100"/>
      <c r="N408" s="28"/>
      <c r="O408" s="51"/>
      <c r="P408" s="42"/>
      <c r="Q408" s="100"/>
      <c r="R408" s="28"/>
      <c r="S408" s="31"/>
      <c r="T408" s="31"/>
      <c r="U408" s="31"/>
      <c r="V408" s="32"/>
      <c r="W408" s="31"/>
      <c r="X408" s="31"/>
      <c r="Y408" s="31"/>
      <c r="Z408" s="32"/>
      <c r="AA408" s="31"/>
      <c r="AB408" s="31"/>
      <c r="AC408" s="31"/>
      <c r="AD408" s="47"/>
    </row>
    <row r="409" spans="1:30" s="27" customFormat="1" ht="12">
      <c r="A409" s="28"/>
      <c r="B409" s="31"/>
      <c r="C409" s="31"/>
      <c r="D409" s="31"/>
      <c r="E409" s="100"/>
      <c r="F409" s="42"/>
      <c r="G409" s="51"/>
      <c r="H409" s="42"/>
      <c r="I409" s="100"/>
      <c r="J409" s="33"/>
      <c r="K409" s="51"/>
      <c r="L409" s="51"/>
      <c r="M409" s="100"/>
      <c r="N409" s="28"/>
      <c r="O409" s="51"/>
      <c r="P409" s="42"/>
      <c r="Q409" s="100"/>
      <c r="R409" s="28"/>
      <c r="S409" s="31"/>
      <c r="T409" s="31"/>
      <c r="U409" s="31"/>
      <c r="V409" s="32"/>
      <c r="W409" s="31"/>
      <c r="X409" s="31"/>
      <c r="Y409" s="31"/>
      <c r="Z409" s="32"/>
      <c r="AA409" s="31"/>
      <c r="AB409" s="31"/>
      <c r="AC409" s="31"/>
      <c r="AD409" s="47"/>
    </row>
    <row r="410" spans="1:30" s="27" customFormat="1" ht="12">
      <c r="A410" s="28"/>
      <c r="B410" s="31"/>
      <c r="C410" s="31"/>
      <c r="D410" s="31"/>
      <c r="E410" s="100"/>
      <c r="F410" s="42"/>
      <c r="G410" s="51"/>
      <c r="H410" s="42"/>
      <c r="I410" s="100"/>
      <c r="J410" s="33"/>
      <c r="K410" s="51"/>
      <c r="L410" s="51"/>
      <c r="M410" s="100"/>
      <c r="N410" s="28"/>
      <c r="O410" s="51"/>
      <c r="P410" s="42"/>
      <c r="Q410" s="100"/>
      <c r="R410" s="28"/>
      <c r="S410" s="31"/>
      <c r="T410" s="31"/>
      <c r="U410" s="31"/>
      <c r="V410" s="32"/>
      <c r="W410" s="31"/>
      <c r="X410" s="31"/>
      <c r="Y410" s="31"/>
      <c r="Z410" s="32"/>
      <c r="AA410" s="31"/>
      <c r="AB410" s="31"/>
      <c r="AC410" s="31"/>
      <c r="AD410" s="47"/>
    </row>
    <row r="411" spans="1:30" s="27" customFormat="1" ht="12">
      <c r="A411" s="28"/>
      <c r="B411" s="31"/>
      <c r="C411" s="31"/>
      <c r="D411" s="31"/>
      <c r="E411" s="100"/>
      <c r="F411" s="42"/>
      <c r="G411" s="51"/>
      <c r="H411" s="42"/>
      <c r="I411" s="100"/>
      <c r="J411" s="33"/>
      <c r="K411" s="51"/>
      <c r="L411" s="51"/>
      <c r="M411" s="100"/>
      <c r="N411" s="28"/>
      <c r="O411" s="51"/>
      <c r="P411" s="42"/>
      <c r="Q411" s="100"/>
      <c r="R411" s="28"/>
      <c r="S411" s="31"/>
      <c r="T411" s="31"/>
      <c r="U411" s="31"/>
      <c r="V411" s="32"/>
      <c r="W411" s="31"/>
      <c r="X411" s="31"/>
      <c r="Y411" s="31"/>
      <c r="Z411" s="32"/>
      <c r="AA411" s="31"/>
      <c r="AB411" s="31"/>
      <c r="AC411" s="31"/>
      <c r="AD411" s="47"/>
    </row>
    <row r="412" spans="1:30" s="27" customFormat="1" ht="12">
      <c r="A412" s="28"/>
      <c r="B412" s="31"/>
      <c r="C412" s="31"/>
      <c r="D412" s="31"/>
      <c r="E412" s="100"/>
      <c r="F412" s="42"/>
      <c r="G412" s="51"/>
      <c r="H412" s="42"/>
      <c r="I412" s="100"/>
      <c r="J412" s="33"/>
      <c r="K412" s="51"/>
      <c r="L412" s="51"/>
      <c r="M412" s="100"/>
      <c r="N412" s="28"/>
      <c r="O412" s="51"/>
      <c r="P412" s="42"/>
      <c r="Q412" s="100"/>
      <c r="R412" s="28"/>
      <c r="S412" s="31"/>
      <c r="T412" s="31"/>
      <c r="U412" s="31"/>
      <c r="V412" s="32"/>
      <c r="W412" s="31"/>
      <c r="X412" s="31"/>
      <c r="Y412" s="31"/>
      <c r="Z412" s="32"/>
      <c r="AA412" s="31"/>
      <c r="AB412" s="31"/>
      <c r="AC412" s="31"/>
      <c r="AD412" s="47"/>
    </row>
    <row r="413" spans="1:30" s="27" customFormat="1" ht="12">
      <c r="A413" s="28"/>
      <c r="B413" s="31"/>
      <c r="C413" s="31"/>
      <c r="D413" s="31"/>
      <c r="E413" s="100"/>
      <c r="F413" s="42"/>
      <c r="G413" s="51"/>
      <c r="H413" s="42"/>
      <c r="I413" s="100"/>
      <c r="J413" s="33"/>
      <c r="K413" s="51"/>
      <c r="L413" s="51"/>
      <c r="M413" s="100"/>
      <c r="N413" s="28"/>
      <c r="O413" s="51"/>
      <c r="P413" s="42"/>
      <c r="Q413" s="100"/>
      <c r="R413" s="28"/>
      <c r="S413" s="31"/>
      <c r="T413" s="31"/>
      <c r="U413" s="31"/>
      <c r="V413" s="32"/>
      <c r="W413" s="31"/>
      <c r="X413" s="31"/>
      <c r="Y413" s="31"/>
      <c r="Z413" s="32"/>
      <c r="AA413" s="31"/>
      <c r="AB413" s="31"/>
      <c r="AC413" s="31"/>
      <c r="AD413" s="47"/>
    </row>
    <row r="414" spans="1:30" s="27" customFormat="1" ht="12">
      <c r="A414" s="28"/>
      <c r="B414" s="31"/>
      <c r="C414" s="31"/>
      <c r="D414" s="31"/>
      <c r="E414" s="100"/>
      <c r="F414" s="42"/>
      <c r="G414" s="51"/>
      <c r="H414" s="42"/>
      <c r="I414" s="100"/>
      <c r="J414" s="33"/>
      <c r="K414" s="51"/>
      <c r="L414" s="51"/>
      <c r="M414" s="100"/>
      <c r="N414" s="28"/>
      <c r="O414" s="51"/>
      <c r="P414" s="42"/>
      <c r="Q414" s="100"/>
      <c r="R414" s="28"/>
      <c r="S414" s="31"/>
      <c r="T414" s="31"/>
      <c r="U414" s="31"/>
      <c r="V414" s="32"/>
      <c r="W414" s="31"/>
      <c r="X414" s="31"/>
      <c r="Y414" s="31"/>
      <c r="Z414" s="32"/>
      <c r="AA414" s="31"/>
      <c r="AB414" s="31"/>
      <c r="AC414" s="31"/>
      <c r="AD414" s="47"/>
    </row>
    <row r="415" spans="1:30" s="27" customFormat="1" ht="12">
      <c r="A415" s="28"/>
      <c r="B415" s="31"/>
      <c r="C415" s="31"/>
      <c r="D415" s="31"/>
      <c r="E415" s="100"/>
      <c r="F415" s="42"/>
      <c r="G415" s="51"/>
      <c r="H415" s="42"/>
      <c r="I415" s="100"/>
      <c r="J415" s="33"/>
      <c r="K415" s="51"/>
      <c r="L415" s="51"/>
      <c r="M415" s="100"/>
      <c r="N415" s="28"/>
      <c r="O415" s="51"/>
      <c r="P415" s="42"/>
      <c r="Q415" s="100"/>
      <c r="R415" s="28"/>
      <c r="S415" s="31"/>
      <c r="T415" s="31"/>
      <c r="U415" s="31"/>
      <c r="V415" s="32"/>
      <c r="W415" s="31"/>
      <c r="X415" s="31"/>
      <c r="Y415" s="31"/>
      <c r="Z415" s="32"/>
      <c r="AA415" s="31"/>
      <c r="AB415" s="31"/>
      <c r="AC415" s="31"/>
      <c r="AD415" s="47"/>
    </row>
    <row r="416" spans="1:30" s="27" customFormat="1" ht="12">
      <c r="A416" s="28"/>
      <c r="B416" s="31"/>
      <c r="C416" s="31"/>
      <c r="D416" s="31"/>
      <c r="E416" s="100"/>
      <c r="F416" s="42"/>
      <c r="G416" s="51"/>
      <c r="H416" s="42"/>
      <c r="I416" s="100"/>
      <c r="J416" s="33"/>
      <c r="K416" s="51"/>
      <c r="L416" s="51"/>
      <c r="M416" s="100"/>
      <c r="N416" s="28"/>
      <c r="O416" s="51"/>
      <c r="P416" s="42"/>
      <c r="Q416" s="100"/>
      <c r="R416" s="28"/>
      <c r="S416" s="31"/>
      <c r="T416" s="31"/>
      <c r="U416" s="31"/>
      <c r="V416" s="32"/>
      <c r="W416" s="31"/>
      <c r="X416" s="31"/>
      <c r="Y416" s="31"/>
      <c r="Z416" s="32"/>
      <c r="AA416" s="31"/>
      <c r="AB416" s="31"/>
      <c r="AC416" s="31"/>
      <c r="AD416" s="47"/>
    </row>
    <row r="417" spans="1:30" s="27" customFormat="1" ht="12">
      <c r="A417" s="28"/>
      <c r="B417" s="31"/>
      <c r="C417" s="31"/>
      <c r="D417" s="31"/>
      <c r="E417" s="100"/>
      <c r="F417" s="42"/>
      <c r="G417" s="51"/>
      <c r="H417" s="42"/>
      <c r="I417" s="100"/>
      <c r="J417" s="33"/>
      <c r="K417" s="51"/>
      <c r="L417" s="51"/>
      <c r="M417" s="100"/>
      <c r="N417" s="28"/>
      <c r="O417" s="51"/>
      <c r="P417" s="42"/>
      <c r="Q417" s="100"/>
      <c r="R417" s="28"/>
      <c r="S417" s="31"/>
      <c r="T417" s="31"/>
      <c r="U417" s="31"/>
      <c r="V417" s="32"/>
      <c r="W417" s="31"/>
      <c r="X417" s="31"/>
      <c r="Y417" s="31"/>
      <c r="Z417" s="32"/>
      <c r="AA417" s="31"/>
      <c r="AB417" s="31"/>
      <c r="AC417" s="31"/>
      <c r="AD417" s="47"/>
    </row>
    <row r="418" spans="1:30" s="27" customFormat="1" ht="12">
      <c r="A418" s="28"/>
      <c r="B418" s="31"/>
      <c r="C418" s="31"/>
      <c r="D418" s="31"/>
      <c r="E418" s="100"/>
      <c r="F418" s="42"/>
      <c r="G418" s="51"/>
      <c r="H418" s="42"/>
      <c r="I418" s="100"/>
      <c r="J418" s="33"/>
      <c r="K418" s="51"/>
      <c r="L418" s="51"/>
      <c r="M418" s="100"/>
      <c r="N418" s="28"/>
      <c r="O418" s="51"/>
      <c r="P418" s="42"/>
      <c r="Q418" s="100"/>
      <c r="R418" s="28"/>
      <c r="S418" s="31"/>
      <c r="T418" s="31"/>
      <c r="U418" s="31"/>
      <c r="V418" s="32"/>
      <c r="W418" s="31"/>
      <c r="X418" s="31"/>
      <c r="Y418" s="31"/>
      <c r="Z418" s="32"/>
      <c r="AA418" s="31"/>
      <c r="AB418" s="31"/>
      <c r="AC418" s="31"/>
      <c r="AD418" s="47"/>
    </row>
    <row r="419" spans="1:30" s="27" customFormat="1" ht="12">
      <c r="A419" s="28"/>
      <c r="B419" s="31"/>
      <c r="C419" s="31"/>
      <c r="D419" s="31"/>
      <c r="E419" s="100"/>
      <c r="F419" s="42"/>
      <c r="G419" s="51"/>
      <c r="H419" s="42"/>
      <c r="I419" s="100"/>
      <c r="J419" s="33"/>
      <c r="K419" s="51"/>
      <c r="L419" s="51"/>
      <c r="M419" s="100"/>
      <c r="N419" s="28"/>
      <c r="O419" s="51"/>
      <c r="P419" s="42"/>
      <c r="Q419" s="100"/>
      <c r="R419" s="28"/>
      <c r="S419" s="31"/>
      <c r="T419" s="31"/>
      <c r="U419" s="31"/>
      <c r="V419" s="32"/>
      <c r="W419" s="31"/>
      <c r="X419" s="31"/>
      <c r="Y419" s="31"/>
      <c r="Z419" s="32"/>
      <c r="AA419" s="31"/>
      <c r="AB419" s="31"/>
      <c r="AC419" s="31"/>
      <c r="AD419" s="47"/>
    </row>
    <row r="420" spans="1:30" s="27" customFormat="1" ht="12">
      <c r="A420" s="28"/>
      <c r="B420" s="31"/>
      <c r="C420" s="31"/>
      <c r="D420" s="31"/>
      <c r="E420" s="100"/>
      <c r="F420" s="42"/>
      <c r="G420" s="51"/>
      <c r="H420" s="42"/>
      <c r="I420" s="100"/>
      <c r="J420" s="33"/>
      <c r="K420" s="51"/>
      <c r="L420" s="51"/>
      <c r="M420" s="100"/>
      <c r="N420" s="28"/>
      <c r="O420" s="51"/>
      <c r="P420" s="42"/>
      <c r="Q420" s="100"/>
      <c r="R420" s="28"/>
      <c r="S420" s="31"/>
      <c r="T420" s="31"/>
      <c r="U420" s="31"/>
      <c r="V420" s="32"/>
      <c r="W420" s="31"/>
      <c r="X420" s="31"/>
      <c r="Y420" s="31"/>
      <c r="Z420" s="32"/>
      <c r="AA420" s="31"/>
      <c r="AB420" s="31"/>
      <c r="AC420" s="31"/>
      <c r="AD420" s="47"/>
    </row>
    <row r="421" spans="1:30" s="27" customFormat="1" ht="12">
      <c r="A421" s="28"/>
      <c r="B421" s="31"/>
      <c r="C421" s="31"/>
      <c r="D421" s="31"/>
      <c r="E421" s="100"/>
      <c r="F421" s="42"/>
      <c r="G421" s="51"/>
      <c r="H421" s="42"/>
      <c r="I421" s="100"/>
      <c r="J421" s="33"/>
      <c r="K421" s="51"/>
      <c r="L421" s="51"/>
      <c r="M421" s="100"/>
      <c r="N421" s="28"/>
      <c r="O421" s="51"/>
      <c r="P421" s="42"/>
      <c r="Q421" s="100"/>
      <c r="R421" s="28"/>
      <c r="S421" s="31"/>
      <c r="T421" s="31"/>
      <c r="U421" s="31"/>
      <c r="V421" s="32"/>
      <c r="W421" s="31"/>
      <c r="X421" s="31"/>
      <c r="Y421" s="31"/>
      <c r="Z421" s="32"/>
      <c r="AA421" s="31"/>
      <c r="AB421" s="31"/>
      <c r="AC421" s="31"/>
      <c r="AD421" s="47"/>
    </row>
    <row r="422" spans="1:30" s="27" customFormat="1" ht="12">
      <c r="A422" s="28"/>
      <c r="B422" s="31"/>
      <c r="C422" s="31"/>
      <c r="D422" s="31"/>
      <c r="E422" s="100"/>
      <c r="F422" s="42"/>
      <c r="G422" s="51"/>
      <c r="H422" s="42"/>
      <c r="I422" s="100"/>
      <c r="J422" s="33"/>
      <c r="K422" s="51"/>
      <c r="L422" s="51"/>
      <c r="M422" s="100"/>
      <c r="N422" s="28"/>
      <c r="O422" s="51"/>
      <c r="P422" s="42"/>
      <c r="Q422" s="100"/>
      <c r="R422" s="28"/>
      <c r="S422" s="31"/>
      <c r="T422" s="31"/>
      <c r="U422" s="31"/>
      <c r="V422" s="32"/>
      <c r="W422" s="31"/>
      <c r="X422" s="31"/>
      <c r="Y422" s="31"/>
      <c r="Z422" s="32"/>
      <c r="AA422" s="31"/>
      <c r="AB422" s="31"/>
      <c r="AC422" s="31"/>
      <c r="AD422" s="47"/>
    </row>
    <row r="423" spans="1:30" s="27" customFormat="1" ht="12">
      <c r="A423" s="28"/>
      <c r="B423" s="31"/>
      <c r="C423" s="31"/>
      <c r="D423" s="31"/>
      <c r="E423" s="100"/>
      <c r="F423" s="42"/>
      <c r="G423" s="51"/>
      <c r="H423" s="42"/>
      <c r="I423" s="100"/>
      <c r="J423" s="33"/>
      <c r="K423" s="51"/>
      <c r="L423" s="51"/>
      <c r="M423" s="100"/>
      <c r="N423" s="28"/>
      <c r="O423" s="51"/>
      <c r="P423" s="42"/>
      <c r="Q423" s="100"/>
      <c r="R423" s="28"/>
      <c r="S423" s="31"/>
      <c r="T423" s="31"/>
      <c r="U423" s="31"/>
      <c r="V423" s="32"/>
      <c r="W423" s="31"/>
      <c r="X423" s="31"/>
      <c r="Y423" s="31"/>
      <c r="Z423" s="32"/>
      <c r="AA423" s="31"/>
      <c r="AB423" s="31"/>
      <c r="AC423" s="31"/>
      <c r="AD423" s="47"/>
    </row>
    <row r="424" spans="1:30" s="27" customFormat="1" ht="12">
      <c r="A424" s="28"/>
      <c r="B424" s="31"/>
      <c r="C424" s="31"/>
      <c r="D424" s="31"/>
      <c r="E424" s="100"/>
      <c r="F424" s="42"/>
      <c r="G424" s="51"/>
      <c r="H424" s="42"/>
      <c r="I424" s="100"/>
      <c r="J424" s="33"/>
      <c r="K424" s="51"/>
      <c r="L424" s="51"/>
      <c r="M424" s="100"/>
      <c r="N424" s="28"/>
      <c r="O424" s="51"/>
      <c r="P424" s="42"/>
      <c r="Q424" s="100"/>
      <c r="R424" s="28"/>
      <c r="S424" s="31"/>
      <c r="T424" s="31"/>
      <c r="U424" s="31"/>
      <c r="V424" s="32"/>
      <c r="W424" s="31"/>
      <c r="X424" s="31"/>
      <c r="Y424" s="31"/>
      <c r="Z424" s="32"/>
      <c r="AA424" s="31"/>
      <c r="AB424" s="31"/>
      <c r="AC424" s="31"/>
      <c r="AD424" s="47"/>
    </row>
    <row r="425" spans="1:30" s="27" customFormat="1" ht="12">
      <c r="A425" s="28"/>
      <c r="B425" s="31"/>
      <c r="C425" s="31"/>
      <c r="D425" s="31"/>
      <c r="E425" s="100"/>
      <c r="F425" s="42"/>
      <c r="G425" s="51"/>
      <c r="H425" s="42"/>
      <c r="I425" s="100"/>
      <c r="J425" s="33"/>
      <c r="K425" s="51"/>
      <c r="L425" s="51"/>
      <c r="M425" s="100"/>
      <c r="N425" s="28"/>
      <c r="O425" s="51"/>
      <c r="P425" s="42"/>
      <c r="Q425" s="100"/>
      <c r="R425" s="28"/>
      <c r="S425" s="31"/>
      <c r="T425" s="31"/>
      <c r="U425" s="31"/>
      <c r="V425" s="32"/>
      <c r="W425" s="31"/>
      <c r="X425" s="31"/>
      <c r="Y425" s="31"/>
      <c r="Z425" s="32"/>
      <c r="AA425" s="31"/>
      <c r="AB425" s="31"/>
      <c r="AC425" s="31"/>
      <c r="AD425" s="47"/>
    </row>
    <row r="426" spans="1:30" s="27" customFormat="1" ht="12">
      <c r="A426" s="28"/>
      <c r="B426" s="31"/>
      <c r="C426" s="31"/>
      <c r="D426" s="31"/>
      <c r="E426" s="100"/>
      <c r="F426" s="42"/>
      <c r="G426" s="51"/>
      <c r="H426" s="42"/>
      <c r="I426" s="100"/>
      <c r="J426" s="33"/>
      <c r="K426" s="51"/>
      <c r="L426" s="51"/>
      <c r="M426" s="100"/>
      <c r="N426" s="28"/>
      <c r="O426" s="51"/>
      <c r="P426" s="42"/>
      <c r="Q426" s="100"/>
      <c r="R426" s="28"/>
      <c r="S426" s="31"/>
      <c r="T426" s="31"/>
      <c r="U426" s="31"/>
      <c r="V426" s="32"/>
      <c r="W426" s="31"/>
      <c r="X426" s="31"/>
      <c r="Y426" s="31"/>
      <c r="Z426" s="32"/>
      <c r="AA426" s="31"/>
      <c r="AB426" s="31"/>
      <c r="AC426" s="31"/>
      <c r="AD426" s="47"/>
    </row>
    <row r="427" spans="1:30" s="27" customFormat="1" ht="12">
      <c r="A427" s="28"/>
      <c r="B427" s="31"/>
      <c r="C427" s="31"/>
      <c r="D427" s="31"/>
      <c r="E427" s="100"/>
      <c r="F427" s="42"/>
      <c r="G427" s="51"/>
      <c r="H427" s="42"/>
      <c r="I427" s="100"/>
      <c r="J427" s="33"/>
      <c r="K427" s="51"/>
      <c r="L427" s="51"/>
      <c r="M427" s="100"/>
      <c r="N427" s="28"/>
      <c r="O427" s="51"/>
      <c r="P427" s="42"/>
      <c r="Q427" s="100"/>
      <c r="R427" s="28"/>
      <c r="S427" s="31"/>
      <c r="T427" s="31"/>
      <c r="U427" s="31"/>
      <c r="V427" s="32"/>
      <c r="W427" s="31"/>
      <c r="X427" s="31"/>
      <c r="Y427" s="31"/>
      <c r="Z427" s="32"/>
      <c r="AA427" s="31"/>
      <c r="AB427" s="31"/>
      <c r="AC427" s="31"/>
      <c r="AD427" s="47"/>
    </row>
    <row r="428" spans="1:30" s="27" customFormat="1" ht="12">
      <c r="A428" s="28"/>
      <c r="B428" s="31"/>
      <c r="C428" s="31"/>
      <c r="D428" s="31"/>
      <c r="E428" s="100"/>
      <c r="F428" s="42"/>
      <c r="G428" s="51"/>
      <c r="H428" s="42"/>
      <c r="I428" s="100"/>
      <c r="J428" s="33"/>
      <c r="K428" s="51"/>
      <c r="L428" s="51"/>
      <c r="M428" s="100"/>
      <c r="N428" s="28"/>
      <c r="O428" s="51"/>
      <c r="P428" s="42"/>
      <c r="Q428" s="100"/>
      <c r="R428" s="28"/>
      <c r="S428" s="31"/>
      <c r="T428" s="31"/>
      <c r="U428" s="31"/>
      <c r="V428" s="32"/>
      <c r="W428" s="31"/>
      <c r="X428" s="31"/>
      <c r="Y428" s="31"/>
      <c r="Z428" s="32"/>
      <c r="AA428" s="31"/>
      <c r="AB428" s="31"/>
      <c r="AC428" s="31"/>
      <c r="AD428" s="47"/>
    </row>
    <row r="429" spans="1:30" s="27" customFormat="1" ht="12">
      <c r="A429" s="28"/>
      <c r="B429" s="31"/>
      <c r="C429" s="31"/>
      <c r="D429" s="31"/>
      <c r="E429" s="100"/>
      <c r="F429" s="42"/>
      <c r="G429" s="51"/>
      <c r="H429" s="42"/>
      <c r="I429" s="100"/>
      <c r="J429" s="33"/>
      <c r="K429" s="51"/>
      <c r="L429" s="51"/>
      <c r="M429" s="100"/>
      <c r="N429" s="28"/>
      <c r="O429" s="51"/>
      <c r="P429" s="42"/>
      <c r="Q429" s="100"/>
      <c r="R429" s="28"/>
      <c r="S429" s="31"/>
      <c r="T429" s="31"/>
      <c r="U429" s="31"/>
      <c r="V429" s="32"/>
      <c r="W429" s="31"/>
      <c r="X429" s="31"/>
      <c r="Y429" s="31"/>
      <c r="Z429" s="32"/>
      <c r="AA429" s="31"/>
      <c r="AB429" s="31"/>
      <c r="AC429" s="31"/>
      <c r="AD429" s="47"/>
    </row>
    <row r="430" spans="1:30" s="27" customFormat="1" ht="12">
      <c r="A430" s="28"/>
      <c r="B430" s="31"/>
      <c r="C430" s="31"/>
      <c r="D430" s="31"/>
      <c r="E430" s="100"/>
      <c r="F430" s="42"/>
      <c r="G430" s="51"/>
      <c r="H430" s="42"/>
      <c r="I430" s="100"/>
      <c r="J430" s="33"/>
      <c r="K430" s="51"/>
      <c r="L430" s="51"/>
      <c r="M430" s="100"/>
      <c r="N430" s="28"/>
      <c r="O430" s="51"/>
      <c r="P430" s="42"/>
      <c r="Q430" s="100"/>
      <c r="R430" s="28"/>
      <c r="S430" s="31"/>
      <c r="T430" s="31"/>
      <c r="U430" s="31"/>
      <c r="V430" s="32"/>
      <c r="W430" s="31"/>
      <c r="X430" s="31"/>
      <c r="Y430" s="31"/>
      <c r="Z430" s="32"/>
      <c r="AA430" s="31"/>
      <c r="AB430" s="31"/>
      <c r="AC430" s="31"/>
      <c r="AD430" s="47"/>
    </row>
    <row r="431" spans="1:30" s="27" customFormat="1" ht="12">
      <c r="A431" s="28"/>
      <c r="B431" s="31"/>
      <c r="C431" s="31"/>
      <c r="D431" s="31"/>
      <c r="E431" s="100"/>
      <c r="F431" s="42"/>
      <c r="G431" s="51"/>
      <c r="H431" s="42"/>
      <c r="I431" s="100"/>
      <c r="J431" s="33"/>
      <c r="K431" s="51"/>
      <c r="L431" s="51"/>
      <c r="M431" s="100"/>
      <c r="N431" s="28"/>
      <c r="O431" s="51"/>
      <c r="P431" s="42"/>
      <c r="Q431" s="100"/>
      <c r="R431" s="28"/>
      <c r="S431" s="31"/>
      <c r="T431" s="31"/>
      <c r="U431" s="31"/>
      <c r="V431" s="32"/>
      <c r="W431" s="31"/>
      <c r="X431" s="31"/>
      <c r="Y431" s="31"/>
      <c r="Z431" s="32"/>
      <c r="AA431" s="31"/>
      <c r="AB431" s="31"/>
      <c r="AC431" s="31"/>
      <c r="AD431" s="47"/>
    </row>
    <row r="432" spans="1:30" s="27" customFormat="1" ht="12">
      <c r="A432" s="28"/>
      <c r="B432" s="31"/>
      <c r="C432" s="31"/>
      <c r="D432" s="31"/>
      <c r="E432" s="100"/>
      <c r="F432" s="42"/>
      <c r="G432" s="51"/>
      <c r="H432" s="42"/>
      <c r="I432" s="100"/>
      <c r="J432" s="33"/>
      <c r="K432" s="51"/>
      <c r="L432" s="51"/>
      <c r="M432" s="100"/>
      <c r="N432" s="28"/>
      <c r="O432" s="51"/>
      <c r="P432" s="42"/>
      <c r="Q432" s="100"/>
      <c r="R432" s="28"/>
      <c r="S432" s="31"/>
      <c r="T432" s="31"/>
      <c r="U432" s="31"/>
      <c r="V432" s="32"/>
      <c r="W432" s="31"/>
      <c r="X432" s="31"/>
      <c r="Y432" s="31"/>
      <c r="Z432" s="32"/>
      <c r="AA432" s="31"/>
      <c r="AB432" s="31"/>
      <c r="AC432" s="31"/>
      <c r="AD432" s="47"/>
    </row>
    <row r="433" spans="1:30" s="27" customFormat="1" ht="12">
      <c r="A433" s="28"/>
      <c r="B433" s="31"/>
      <c r="C433" s="31"/>
      <c r="D433" s="31"/>
      <c r="E433" s="100"/>
      <c r="F433" s="42"/>
      <c r="G433" s="51"/>
      <c r="H433" s="42"/>
      <c r="I433" s="100"/>
      <c r="J433" s="33"/>
      <c r="K433" s="51"/>
      <c r="L433" s="51"/>
      <c r="M433" s="100"/>
      <c r="N433" s="28"/>
      <c r="O433" s="51"/>
      <c r="P433" s="42"/>
      <c r="Q433" s="100"/>
      <c r="R433" s="28"/>
      <c r="S433" s="31"/>
      <c r="T433" s="31"/>
      <c r="U433" s="31"/>
      <c r="V433" s="32"/>
      <c r="W433" s="31"/>
      <c r="X433" s="31"/>
      <c r="Y433" s="31"/>
      <c r="Z433" s="32"/>
      <c r="AA433" s="31"/>
      <c r="AB433" s="31"/>
      <c r="AC433" s="31"/>
      <c r="AD433" s="47"/>
    </row>
    <row r="434" spans="1:30" s="27" customFormat="1" ht="12">
      <c r="A434" s="28"/>
      <c r="B434" s="31"/>
      <c r="C434" s="31"/>
      <c r="D434" s="31"/>
      <c r="E434" s="100"/>
      <c r="F434" s="42"/>
      <c r="G434" s="51"/>
      <c r="H434" s="42"/>
      <c r="I434" s="100"/>
      <c r="J434" s="33"/>
      <c r="K434" s="51"/>
      <c r="L434" s="51"/>
      <c r="M434" s="100"/>
      <c r="N434" s="28"/>
      <c r="O434" s="51"/>
      <c r="P434" s="42"/>
      <c r="Q434" s="100"/>
      <c r="R434" s="28"/>
      <c r="S434" s="31"/>
      <c r="T434" s="31"/>
      <c r="U434" s="31"/>
      <c r="V434" s="32"/>
      <c r="W434" s="31"/>
      <c r="X434" s="31"/>
      <c r="Y434" s="31"/>
      <c r="Z434" s="32"/>
      <c r="AA434" s="31"/>
      <c r="AB434" s="31"/>
      <c r="AC434" s="31"/>
      <c r="AD434" s="47"/>
    </row>
    <row r="435" spans="1:30" s="27" customFormat="1" ht="12">
      <c r="A435" s="28"/>
      <c r="B435" s="31"/>
      <c r="C435" s="31"/>
      <c r="D435" s="31"/>
      <c r="E435" s="100"/>
      <c r="F435" s="42"/>
      <c r="G435" s="51"/>
      <c r="H435" s="42"/>
      <c r="I435" s="100"/>
      <c r="J435" s="33"/>
      <c r="K435" s="51"/>
      <c r="L435" s="51"/>
      <c r="M435" s="100"/>
      <c r="N435" s="28"/>
      <c r="O435" s="51"/>
      <c r="P435" s="42"/>
      <c r="Q435" s="100"/>
      <c r="R435" s="28"/>
      <c r="S435" s="31"/>
      <c r="T435" s="31"/>
      <c r="U435" s="31"/>
      <c r="V435" s="32"/>
      <c r="W435" s="31"/>
      <c r="X435" s="31"/>
      <c r="Y435" s="31"/>
      <c r="Z435" s="32"/>
      <c r="AA435" s="31"/>
      <c r="AB435" s="31"/>
      <c r="AC435" s="31"/>
      <c r="AD435" s="47"/>
    </row>
    <row r="436" spans="1:30" s="27" customFormat="1" ht="12">
      <c r="A436" s="28"/>
      <c r="B436" s="31"/>
      <c r="C436" s="31"/>
      <c r="D436" s="31"/>
      <c r="E436" s="100"/>
      <c r="F436" s="42"/>
      <c r="G436" s="51"/>
      <c r="H436" s="42"/>
      <c r="I436" s="100"/>
      <c r="J436" s="33"/>
      <c r="K436" s="51"/>
      <c r="L436" s="51"/>
      <c r="M436" s="100"/>
      <c r="N436" s="28"/>
      <c r="O436" s="51"/>
      <c r="P436" s="42"/>
      <c r="Q436" s="100"/>
      <c r="R436" s="28"/>
      <c r="S436" s="31"/>
      <c r="T436" s="31"/>
      <c r="U436" s="31"/>
      <c r="V436" s="32"/>
      <c r="W436" s="31"/>
      <c r="X436" s="31"/>
      <c r="Y436" s="31"/>
      <c r="Z436" s="32"/>
      <c r="AA436" s="31"/>
      <c r="AB436" s="31"/>
      <c r="AC436" s="31"/>
      <c r="AD436" s="47"/>
    </row>
    <row r="437" spans="1:30" s="27" customFormat="1" ht="12">
      <c r="A437" s="28"/>
      <c r="B437" s="31"/>
      <c r="C437" s="31"/>
      <c r="D437" s="31"/>
      <c r="E437" s="100"/>
      <c r="F437" s="42"/>
      <c r="G437" s="51"/>
      <c r="H437" s="42"/>
      <c r="I437" s="100"/>
      <c r="J437" s="33"/>
      <c r="K437" s="51"/>
      <c r="L437" s="51"/>
      <c r="M437" s="100"/>
      <c r="N437" s="28"/>
      <c r="O437" s="51"/>
      <c r="P437" s="42"/>
      <c r="Q437" s="100"/>
      <c r="R437" s="28"/>
      <c r="S437" s="31"/>
      <c r="T437" s="31"/>
      <c r="U437" s="31"/>
      <c r="V437" s="32"/>
      <c r="W437" s="31"/>
      <c r="X437" s="31"/>
      <c r="Y437" s="31"/>
      <c r="Z437" s="32"/>
      <c r="AA437" s="31"/>
      <c r="AB437" s="31"/>
      <c r="AC437" s="31"/>
      <c r="AD437" s="47"/>
    </row>
    <row r="438" spans="1:30" s="27" customFormat="1" ht="12">
      <c r="A438" s="28"/>
      <c r="B438" s="31"/>
      <c r="C438" s="31"/>
      <c r="D438" s="31"/>
      <c r="E438" s="100"/>
      <c r="F438" s="42"/>
      <c r="G438" s="51"/>
      <c r="H438" s="42"/>
      <c r="I438" s="100"/>
      <c r="J438" s="33"/>
      <c r="K438" s="51"/>
      <c r="L438" s="51"/>
      <c r="M438" s="100"/>
      <c r="N438" s="28"/>
      <c r="O438" s="51"/>
      <c r="P438" s="42"/>
      <c r="Q438" s="100"/>
      <c r="R438" s="28"/>
      <c r="S438" s="31"/>
      <c r="T438" s="31"/>
      <c r="U438" s="31"/>
      <c r="V438" s="32"/>
      <c r="W438" s="31"/>
      <c r="X438" s="31"/>
      <c r="Y438" s="31"/>
      <c r="Z438" s="32"/>
      <c r="AA438" s="31"/>
      <c r="AB438" s="31"/>
      <c r="AC438" s="31"/>
      <c r="AD438" s="47"/>
    </row>
    <row r="439" spans="1:30" s="27" customFormat="1" ht="12">
      <c r="A439" s="28"/>
      <c r="B439" s="31"/>
      <c r="C439" s="31"/>
      <c r="D439" s="31"/>
      <c r="E439" s="100"/>
      <c r="F439" s="42"/>
      <c r="G439" s="51"/>
      <c r="H439" s="42"/>
      <c r="I439" s="100"/>
      <c r="J439" s="33"/>
      <c r="K439" s="51"/>
      <c r="L439" s="51"/>
      <c r="M439" s="100"/>
      <c r="N439" s="28"/>
      <c r="O439" s="51"/>
      <c r="P439" s="42"/>
      <c r="Q439" s="100"/>
      <c r="R439" s="28"/>
      <c r="S439" s="31"/>
      <c r="T439" s="31"/>
      <c r="U439" s="31"/>
      <c r="V439" s="32"/>
      <c r="W439" s="31"/>
      <c r="X439" s="31"/>
      <c r="Y439" s="31"/>
      <c r="Z439" s="32"/>
      <c r="AA439" s="31"/>
      <c r="AB439" s="31"/>
      <c r="AC439" s="31"/>
      <c r="AD439" s="47"/>
    </row>
    <row r="440" spans="1:30" s="27" customFormat="1" ht="12">
      <c r="A440" s="28"/>
      <c r="B440" s="31"/>
      <c r="C440" s="31"/>
      <c r="D440" s="31"/>
      <c r="E440" s="100"/>
      <c r="F440" s="42"/>
      <c r="G440" s="51"/>
      <c r="H440" s="42"/>
      <c r="I440" s="100"/>
      <c r="J440" s="33"/>
      <c r="K440" s="51"/>
      <c r="L440" s="51"/>
      <c r="M440" s="100"/>
      <c r="N440" s="28"/>
      <c r="O440" s="51"/>
      <c r="P440" s="42"/>
      <c r="Q440" s="100"/>
      <c r="R440" s="28"/>
      <c r="S440" s="31"/>
      <c r="T440" s="31"/>
      <c r="U440" s="31"/>
      <c r="V440" s="32"/>
      <c r="W440" s="31"/>
      <c r="X440" s="31"/>
      <c r="Y440" s="31"/>
      <c r="Z440" s="32"/>
      <c r="AA440" s="31"/>
      <c r="AB440" s="31"/>
      <c r="AC440" s="31"/>
      <c r="AD440" s="47"/>
    </row>
    <row r="441" spans="1:30" s="27" customFormat="1" ht="12">
      <c r="A441" s="28"/>
      <c r="B441" s="31"/>
      <c r="C441" s="31"/>
      <c r="D441" s="31"/>
      <c r="E441" s="100"/>
      <c r="F441" s="42"/>
      <c r="G441" s="51"/>
      <c r="H441" s="42"/>
      <c r="I441" s="100"/>
      <c r="J441" s="33"/>
      <c r="K441" s="51"/>
      <c r="L441" s="51"/>
      <c r="M441" s="100"/>
      <c r="N441" s="28"/>
      <c r="O441" s="51"/>
      <c r="P441" s="42"/>
      <c r="Q441" s="100"/>
      <c r="R441" s="28"/>
      <c r="S441" s="31"/>
      <c r="T441" s="31"/>
      <c r="U441" s="31"/>
      <c r="V441" s="32"/>
      <c r="W441" s="31"/>
      <c r="X441" s="31"/>
      <c r="Y441" s="31"/>
      <c r="Z441" s="32"/>
      <c r="AA441" s="31"/>
      <c r="AB441" s="31"/>
      <c r="AC441" s="31"/>
      <c r="AD441" s="47"/>
    </row>
    <row r="442" spans="1:30" s="27" customFormat="1" ht="12">
      <c r="A442" s="28"/>
      <c r="B442" s="31"/>
      <c r="C442" s="31"/>
      <c r="D442" s="31"/>
      <c r="E442" s="100"/>
      <c r="F442" s="42"/>
      <c r="G442" s="51"/>
      <c r="H442" s="42"/>
      <c r="I442" s="100"/>
      <c r="J442" s="33"/>
      <c r="K442" s="51"/>
      <c r="L442" s="51"/>
      <c r="M442" s="100"/>
      <c r="N442" s="28"/>
      <c r="O442" s="51"/>
      <c r="P442" s="42"/>
      <c r="Q442" s="100"/>
      <c r="R442" s="28"/>
      <c r="S442" s="31"/>
      <c r="T442" s="31"/>
      <c r="U442" s="31"/>
      <c r="V442" s="32"/>
      <c r="W442" s="31"/>
      <c r="X442" s="31"/>
      <c r="Y442" s="31"/>
      <c r="Z442" s="32"/>
      <c r="AA442" s="31"/>
      <c r="AB442" s="31"/>
      <c r="AC442" s="31"/>
      <c r="AD442" s="47"/>
    </row>
    <row r="443" spans="1:30" s="27" customFormat="1" ht="12">
      <c r="A443" s="28"/>
      <c r="B443" s="31"/>
      <c r="C443" s="31"/>
      <c r="D443" s="31"/>
      <c r="E443" s="100"/>
      <c r="F443" s="42"/>
      <c r="G443" s="51"/>
      <c r="H443" s="42"/>
      <c r="I443" s="100"/>
      <c r="J443" s="33"/>
      <c r="K443" s="51"/>
      <c r="L443" s="51"/>
      <c r="M443" s="100"/>
      <c r="N443" s="28"/>
      <c r="O443" s="51"/>
      <c r="P443" s="42"/>
      <c r="Q443" s="100"/>
      <c r="R443" s="28"/>
      <c r="S443" s="31"/>
      <c r="T443" s="31"/>
      <c r="U443" s="31"/>
      <c r="V443" s="32"/>
      <c r="W443" s="31"/>
      <c r="X443" s="31"/>
      <c r="Y443" s="31"/>
      <c r="Z443" s="32"/>
      <c r="AA443" s="31"/>
      <c r="AB443" s="31"/>
      <c r="AC443" s="31"/>
      <c r="AD443" s="47"/>
    </row>
    <row r="444" spans="1:30" s="27" customFormat="1" ht="12">
      <c r="A444" s="28"/>
      <c r="B444" s="31"/>
      <c r="C444" s="31"/>
      <c r="D444" s="31"/>
      <c r="E444" s="100"/>
      <c r="F444" s="42"/>
      <c r="G444" s="51"/>
      <c r="H444" s="42"/>
      <c r="I444" s="100"/>
      <c r="J444" s="33"/>
      <c r="K444" s="51"/>
      <c r="L444" s="51"/>
      <c r="M444" s="100"/>
      <c r="N444" s="28"/>
      <c r="O444" s="51"/>
      <c r="P444" s="42"/>
      <c r="Q444" s="100"/>
      <c r="R444" s="28"/>
      <c r="S444" s="31"/>
      <c r="T444" s="31"/>
      <c r="U444" s="31"/>
      <c r="V444" s="32"/>
      <c r="W444" s="31"/>
      <c r="X444" s="31"/>
      <c r="Y444" s="31"/>
      <c r="Z444" s="32"/>
      <c r="AA444" s="31"/>
      <c r="AB444" s="31"/>
      <c r="AC444" s="31"/>
      <c r="AD444" s="47"/>
    </row>
    <row r="445" spans="1:30" s="27" customFormat="1" ht="12">
      <c r="A445" s="28"/>
      <c r="B445" s="31"/>
      <c r="C445" s="31"/>
      <c r="D445" s="31"/>
      <c r="E445" s="100"/>
      <c r="F445" s="42"/>
      <c r="G445" s="51"/>
      <c r="H445" s="42"/>
      <c r="I445" s="100"/>
      <c r="J445" s="33"/>
      <c r="K445" s="51"/>
      <c r="L445" s="51"/>
      <c r="M445" s="100"/>
      <c r="N445" s="28"/>
      <c r="O445" s="51"/>
      <c r="P445" s="42"/>
      <c r="Q445" s="100"/>
      <c r="R445" s="28"/>
      <c r="S445" s="31"/>
      <c r="T445" s="31"/>
      <c r="U445" s="31"/>
      <c r="V445" s="32"/>
      <c r="W445" s="31"/>
      <c r="X445" s="31"/>
      <c r="Y445" s="31"/>
      <c r="Z445" s="32"/>
      <c r="AA445" s="31"/>
      <c r="AB445" s="31"/>
      <c r="AC445" s="31"/>
      <c r="AD445" s="47"/>
    </row>
    <row r="446" spans="1:30" s="27" customFormat="1" ht="12">
      <c r="A446" s="28"/>
      <c r="B446" s="31"/>
      <c r="C446" s="31"/>
      <c r="D446" s="31"/>
      <c r="E446" s="100"/>
      <c r="F446" s="42"/>
      <c r="G446" s="51"/>
      <c r="H446" s="42"/>
      <c r="I446" s="100"/>
      <c r="J446" s="33"/>
      <c r="K446" s="51"/>
      <c r="L446" s="51"/>
      <c r="M446" s="100"/>
      <c r="N446" s="28"/>
      <c r="O446" s="51"/>
      <c r="P446" s="42"/>
      <c r="Q446" s="100"/>
      <c r="R446" s="28"/>
      <c r="S446" s="31"/>
      <c r="T446" s="31"/>
      <c r="U446" s="31"/>
      <c r="V446" s="32"/>
      <c r="W446" s="31"/>
      <c r="X446" s="31"/>
      <c r="Y446" s="31"/>
      <c r="Z446" s="32"/>
      <c r="AA446" s="31"/>
      <c r="AB446" s="31"/>
      <c r="AC446" s="31"/>
      <c r="AD446" s="47"/>
    </row>
    <row r="447" spans="1:30" s="27" customFormat="1" ht="12">
      <c r="A447" s="28"/>
      <c r="B447" s="31"/>
      <c r="C447" s="31"/>
      <c r="D447" s="31"/>
      <c r="E447" s="100"/>
      <c r="F447" s="42"/>
      <c r="G447" s="51"/>
      <c r="H447" s="42"/>
      <c r="I447" s="100"/>
      <c r="J447" s="33"/>
      <c r="K447" s="51"/>
      <c r="L447" s="51"/>
      <c r="M447" s="100"/>
      <c r="N447" s="28"/>
      <c r="O447" s="51"/>
      <c r="P447" s="42"/>
      <c r="Q447" s="100"/>
      <c r="R447" s="28"/>
      <c r="S447" s="31"/>
      <c r="T447" s="31"/>
      <c r="U447" s="31"/>
      <c r="V447" s="32"/>
      <c r="W447" s="31"/>
      <c r="X447" s="31"/>
      <c r="Y447" s="31"/>
      <c r="Z447" s="32"/>
      <c r="AA447" s="31"/>
      <c r="AB447" s="31"/>
      <c r="AC447" s="31"/>
      <c r="AD447" s="47"/>
    </row>
    <row r="448" spans="1:30" s="27" customFormat="1" ht="12">
      <c r="A448" s="28"/>
      <c r="B448" s="31"/>
      <c r="C448" s="31"/>
      <c r="D448" s="31"/>
      <c r="E448" s="100"/>
      <c r="F448" s="42"/>
      <c r="G448" s="51"/>
      <c r="H448" s="42"/>
      <c r="I448" s="100"/>
      <c r="J448" s="33"/>
      <c r="K448" s="51"/>
      <c r="L448" s="51"/>
      <c r="M448" s="100"/>
      <c r="N448" s="28"/>
      <c r="O448" s="51"/>
      <c r="P448" s="42"/>
      <c r="Q448" s="100"/>
      <c r="R448" s="28"/>
      <c r="S448" s="31"/>
      <c r="T448" s="31"/>
      <c r="U448" s="31"/>
      <c r="V448" s="32"/>
      <c r="W448" s="31"/>
      <c r="X448" s="31"/>
      <c r="Y448" s="31"/>
      <c r="Z448" s="32"/>
      <c r="AA448" s="31"/>
      <c r="AB448" s="31"/>
      <c r="AC448" s="31"/>
      <c r="AD448" s="47"/>
    </row>
    <row r="449" spans="1:30" s="27" customFormat="1" ht="12">
      <c r="A449" s="28"/>
      <c r="B449" s="31"/>
      <c r="C449" s="31"/>
      <c r="D449" s="31"/>
      <c r="E449" s="100"/>
      <c r="F449" s="42"/>
      <c r="G449" s="51"/>
      <c r="H449" s="42"/>
      <c r="I449" s="100"/>
      <c r="J449" s="33"/>
      <c r="K449" s="51"/>
      <c r="L449" s="51"/>
      <c r="M449" s="100"/>
      <c r="N449" s="28"/>
      <c r="O449" s="51"/>
      <c r="P449" s="42"/>
      <c r="Q449" s="100"/>
      <c r="R449" s="28"/>
      <c r="S449" s="31"/>
      <c r="T449" s="31"/>
      <c r="U449" s="31"/>
      <c r="V449" s="32"/>
      <c r="W449" s="31"/>
      <c r="X449" s="31"/>
      <c r="Y449" s="31"/>
      <c r="Z449" s="32"/>
      <c r="AA449" s="31"/>
      <c r="AB449" s="31"/>
      <c r="AC449" s="31"/>
      <c r="AD449" s="47"/>
    </row>
    <row r="450" spans="1:30" s="27" customFormat="1" ht="12">
      <c r="A450" s="28"/>
      <c r="B450" s="31"/>
      <c r="C450" s="31"/>
      <c r="D450" s="31"/>
      <c r="E450" s="100"/>
      <c r="F450" s="42"/>
      <c r="G450" s="51"/>
      <c r="H450" s="42"/>
      <c r="I450" s="100"/>
      <c r="J450" s="33"/>
      <c r="K450" s="51"/>
      <c r="L450" s="51"/>
      <c r="M450" s="100"/>
      <c r="N450" s="28"/>
      <c r="O450" s="51"/>
      <c r="P450" s="42"/>
      <c r="Q450" s="100"/>
      <c r="R450" s="28"/>
      <c r="S450" s="31"/>
      <c r="T450" s="31"/>
      <c r="U450" s="31"/>
      <c r="V450" s="32"/>
      <c r="W450" s="31"/>
      <c r="X450" s="31"/>
      <c r="Y450" s="31"/>
      <c r="Z450" s="32"/>
      <c r="AA450" s="31"/>
      <c r="AB450" s="31"/>
      <c r="AC450" s="31"/>
      <c r="AD450" s="47"/>
    </row>
    <row r="451" spans="1:30" s="27" customFormat="1" ht="12">
      <c r="A451" s="28"/>
      <c r="B451" s="31"/>
      <c r="C451" s="31"/>
      <c r="D451" s="31"/>
      <c r="E451" s="100"/>
      <c r="F451" s="42"/>
      <c r="G451" s="51"/>
      <c r="H451" s="42"/>
      <c r="I451" s="100"/>
      <c r="J451" s="33"/>
      <c r="K451" s="51"/>
      <c r="L451" s="51"/>
      <c r="M451" s="100"/>
      <c r="N451" s="28"/>
      <c r="O451" s="51"/>
      <c r="P451" s="42"/>
      <c r="Q451" s="100"/>
      <c r="R451" s="28"/>
      <c r="S451" s="31"/>
      <c r="T451" s="31"/>
      <c r="U451" s="31"/>
      <c r="V451" s="32"/>
      <c r="W451" s="31"/>
      <c r="X451" s="31"/>
      <c r="Y451" s="31"/>
      <c r="Z451" s="32"/>
      <c r="AA451" s="31"/>
      <c r="AB451" s="31"/>
      <c r="AC451" s="31"/>
      <c r="AD451" s="47"/>
    </row>
    <row r="452" spans="1:30" s="27" customFormat="1" ht="12">
      <c r="A452" s="28"/>
      <c r="B452" s="31"/>
      <c r="C452" s="31"/>
      <c r="D452" s="31"/>
      <c r="E452" s="100"/>
      <c r="F452" s="42"/>
      <c r="G452" s="51"/>
      <c r="H452" s="42"/>
      <c r="I452" s="100"/>
      <c r="J452" s="33"/>
      <c r="K452" s="51"/>
      <c r="L452" s="51"/>
      <c r="M452" s="100"/>
      <c r="N452" s="28"/>
      <c r="O452" s="51"/>
      <c r="P452" s="42"/>
      <c r="Q452" s="100"/>
      <c r="R452" s="28"/>
      <c r="S452" s="31"/>
      <c r="T452" s="31"/>
      <c r="U452" s="31"/>
      <c r="V452" s="32"/>
      <c r="W452" s="31"/>
      <c r="X452" s="31"/>
      <c r="Y452" s="31"/>
      <c r="Z452" s="32"/>
      <c r="AA452" s="31"/>
      <c r="AB452" s="31"/>
      <c r="AC452" s="31"/>
      <c r="AD452" s="47"/>
    </row>
    <row r="453" spans="1:30" s="27" customFormat="1" ht="12">
      <c r="A453" s="28"/>
      <c r="B453" s="31"/>
      <c r="C453" s="31"/>
      <c r="D453" s="31"/>
      <c r="E453" s="100"/>
      <c r="F453" s="42"/>
      <c r="G453" s="51"/>
      <c r="H453" s="42"/>
      <c r="I453" s="100"/>
      <c r="J453" s="33"/>
      <c r="K453" s="51"/>
      <c r="L453" s="51"/>
      <c r="M453" s="100"/>
      <c r="N453" s="28"/>
      <c r="O453" s="51"/>
      <c r="P453" s="42"/>
      <c r="Q453" s="100"/>
      <c r="R453" s="28"/>
      <c r="S453" s="31"/>
      <c r="T453" s="31"/>
      <c r="U453" s="31"/>
      <c r="V453" s="32"/>
      <c r="W453" s="31"/>
      <c r="X453" s="31"/>
      <c r="Y453" s="31"/>
      <c r="Z453" s="32"/>
      <c r="AA453" s="31"/>
      <c r="AB453" s="31"/>
      <c r="AC453" s="31"/>
      <c r="AD453" s="47"/>
    </row>
    <row r="454" spans="1:30" s="27" customFormat="1" ht="12">
      <c r="A454" s="28"/>
      <c r="B454" s="31"/>
      <c r="C454" s="31"/>
      <c r="D454" s="31"/>
      <c r="E454" s="100"/>
      <c r="F454" s="42"/>
      <c r="G454" s="51"/>
      <c r="H454" s="42"/>
      <c r="I454" s="100"/>
      <c r="J454" s="33"/>
      <c r="K454" s="51"/>
      <c r="L454" s="51"/>
      <c r="M454" s="100"/>
      <c r="N454" s="28"/>
      <c r="O454" s="51"/>
      <c r="P454" s="42"/>
      <c r="Q454" s="100"/>
      <c r="R454" s="28"/>
      <c r="S454" s="31"/>
      <c r="T454" s="31"/>
      <c r="U454" s="31"/>
      <c r="V454" s="32"/>
      <c r="W454" s="31"/>
      <c r="X454" s="31"/>
      <c r="Y454" s="31"/>
      <c r="Z454" s="32"/>
      <c r="AA454" s="31"/>
      <c r="AB454" s="31"/>
      <c r="AC454" s="31"/>
      <c r="AD454" s="47"/>
    </row>
    <row r="455" spans="1:30" s="27" customFormat="1" ht="12">
      <c r="A455" s="28"/>
      <c r="B455" s="31"/>
      <c r="C455" s="31"/>
      <c r="D455" s="31"/>
      <c r="E455" s="100"/>
      <c r="F455" s="42"/>
      <c r="G455" s="51"/>
      <c r="H455" s="42"/>
      <c r="I455" s="100"/>
      <c r="J455" s="33"/>
      <c r="K455" s="51"/>
      <c r="L455" s="51"/>
      <c r="M455" s="100"/>
      <c r="N455" s="28"/>
      <c r="O455" s="51"/>
      <c r="P455" s="42"/>
      <c r="Q455" s="100"/>
      <c r="R455" s="28"/>
      <c r="S455" s="31"/>
      <c r="T455" s="31"/>
      <c r="U455" s="31"/>
      <c r="V455" s="32"/>
      <c r="W455" s="31"/>
      <c r="X455" s="31"/>
      <c r="Y455" s="31"/>
      <c r="Z455" s="32"/>
      <c r="AA455" s="31"/>
      <c r="AB455" s="31"/>
      <c r="AC455" s="31"/>
      <c r="AD455" s="47"/>
    </row>
    <row r="456" spans="1:30" s="27" customFormat="1" ht="12">
      <c r="A456" s="28"/>
      <c r="B456" s="31"/>
      <c r="C456" s="31"/>
      <c r="D456" s="31"/>
      <c r="E456" s="100"/>
      <c r="F456" s="42"/>
      <c r="G456" s="51"/>
      <c r="H456" s="42"/>
      <c r="I456" s="100"/>
      <c r="J456" s="33"/>
      <c r="K456" s="51"/>
      <c r="L456" s="51"/>
      <c r="M456" s="100"/>
      <c r="N456" s="28"/>
      <c r="O456" s="51"/>
      <c r="P456" s="42"/>
      <c r="Q456" s="100"/>
      <c r="R456" s="28"/>
      <c r="S456" s="31"/>
      <c r="T456" s="31"/>
      <c r="U456" s="31"/>
      <c r="V456" s="32"/>
      <c r="W456" s="31"/>
      <c r="X456" s="31"/>
      <c r="Y456" s="31"/>
      <c r="Z456" s="32"/>
      <c r="AA456" s="31"/>
      <c r="AB456" s="31"/>
      <c r="AC456" s="31"/>
      <c r="AD456" s="47"/>
    </row>
    <row r="457" spans="1:30" s="27" customFormat="1" ht="12">
      <c r="A457" s="28"/>
      <c r="B457" s="31"/>
      <c r="C457" s="31"/>
      <c r="D457" s="31"/>
      <c r="E457" s="100"/>
      <c r="F457" s="42"/>
      <c r="G457" s="51"/>
      <c r="H457" s="42"/>
      <c r="I457" s="100"/>
      <c r="J457" s="33"/>
      <c r="K457" s="51"/>
      <c r="L457" s="51"/>
      <c r="M457" s="100"/>
      <c r="N457" s="28"/>
      <c r="O457" s="51"/>
      <c r="P457" s="42"/>
      <c r="Q457" s="100"/>
      <c r="R457" s="28"/>
      <c r="S457" s="31"/>
      <c r="T457" s="31"/>
      <c r="U457" s="31"/>
      <c r="V457" s="32"/>
      <c r="W457" s="31"/>
      <c r="X457" s="31"/>
      <c r="Y457" s="31"/>
      <c r="Z457" s="32"/>
      <c r="AA457" s="31"/>
      <c r="AB457" s="31"/>
      <c r="AC457" s="31"/>
      <c r="AD457" s="47"/>
    </row>
    <row r="458" spans="1:30" s="27" customFormat="1" ht="12">
      <c r="A458" s="28"/>
      <c r="B458" s="31"/>
      <c r="C458" s="31"/>
      <c r="D458" s="31"/>
      <c r="E458" s="100"/>
      <c r="F458" s="42"/>
      <c r="G458" s="51"/>
      <c r="H458" s="42"/>
      <c r="I458" s="100"/>
      <c r="J458" s="33"/>
      <c r="K458" s="51"/>
      <c r="L458" s="51"/>
      <c r="M458" s="100"/>
      <c r="N458" s="28"/>
      <c r="O458" s="51"/>
      <c r="P458" s="42"/>
      <c r="Q458" s="100"/>
      <c r="R458" s="28"/>
      <c r="S458" s="31"/>
      <c r="T458" s="31"/>
      <c r="U458" s="31"/>
      <c r="V458" s="32"/>
      <c r="W458" s="31"/>
      <c r="X458" s="31"/>
      <c r="Y458" s="31"/>
      <c r="Z458" s="32"/>
      <c r="AA458" s="31"/>
      <c r="AB458" s="31"/>
      <c r="AC458" s="31"/>
      <c r="AD458" s="47"/>
    </row>
    <row r="459" spans="1:30" s="27" customFormat="1" ht="12">
      <c r="A459" s="28"/>
      <c r="B459" s="31"/>
      <c r="C459" s="31"/>
      <c r="D459" s="31"/>
      <c r="E459" s="100"/>
      <c r="F459" s="42"/>
      <c r="G459" s="51"/>
      <c r="H459" s="42"/>
      <c r="I459" s="100"/>
      <c r="J459" s="33"/>
      <c r="K459" s="51"/>
      <c r="L459" s="51"/>
      <c r="M459" s="100"/>
      <c r="N459" s="28"/>
      <c r="O459" s="51"/>
      <c r="P459" s="42"/>
      <c r="Q459" s="100"/>
      <c r="R459" s="28"/>
      <c r="S459" s="31"/>
      <c r="T459" s="31"/>
      <c r="U459" s="31"/>
      <c r="V459" s="32"/>
      <c r="W459" s="31"/>
      <c r="X459" s="31"/>
      <c r="Y459" s="31"/>
      <c r="Z459" s="32"/>
      <c r="AA459" s="31"/>
      <c r="AB459" s="31"/>
      <c r="AC459" s="31"/>
      <c r="AD459" s="47"/>
    </row>
    <row r="460" spans="1:30" s="27" customFormat="1" ht="12">
      <c r="A460" s="28"/>
      <c r="B460" s="31"/>
      <c r="C460" s="31"/>
      <c r="D460" s="31"/>
      <c r="E460" s="100"/>
      <c r="F460" s="42"/>
      <c r="G460" s="51"/>
      <c r="H460" s="42"/>
      <c r="I460" s="100"/>
      <c r="J460" s="33"/>
      <c r="K460" s="51"/>
      <c r="L460" s="51"/>
      <c r="M460" s="100"/>
      <c r="N460" s="28"/>
      <c r="O460" s="51"/>
      <c r="P460" s="42"/>
      <c r="Q460" s="100"/>
      <c r="R460" s="28"/>
      <c r="S460" s="31"/>
      <c r="T460" s="31"/>
      <c r="U460" s="31"/>
      <c r="V460" s="32"/>
      <c r="W460" s="31"/>
      <c r="X460" s="31"/>
      <c r="Y460" s="31"/>
      <c r="Z460" s="32"/>
      <c r="AA460" s="31"/>
      <c r="AB460" s="31"/>
      <c r="AC460" s="31"/>
      <c r="AD460" s="47"/>
    </row>
    <row r="461" spans="1:30" s="27" customFormat="1" ht="12">
      <c r="A461" s="28"/>
      <c r="B461" s="31"/>
      <c r="C461" s="31"/>
      <c r="D461" s="31"/>
      <c r="E461" s="100"/>
      <c r="F461" s="42"/>
      <c r="G461" s="51"/>
      <c r="H461" s="42"/>
      <c r="I461" s="100"/>
      <c r="J461" s="33"/>
      <c r="K461" s="51"/>
      <c r="L461" s="51"/>
      <c r="M461" s="100"/>
      <c r="N461" s="28"/>
      <c r="O461" s="51"/>
      <c r="P461" s="42"/>
      <c r="Q461" s="100"/>
      <c r="R461" s="28"/>
      <c r="S461" s="31"/>
      <c r="T461" s="31"/>
      <c r="U461" s="31"/>
      <c r="V461" s="32"/>
      <c r="W461" s="31"/>
      <c r="X461" s="31"/>
      <c r="Y461" s="31"/>
      <c r="Z461" s="32"/>
      <c r="AA461" s="31"/>
      <c r="AB461" s="31"/>
      <c r="AC461" s="31"/>
      <c r="AD461" s="47"/>
    </row>
    <row r="462" spans="1:30" s="27" customFormat="1" ht="12">
      <c r="A462" s="28"/>
      <c r="B462" s="31"/>
      <c r="C462" s="31"/>
      <c r="D462" s="31"/>
      <c r="E462" s="100"/>
      <c r="F462" s="42"/>
      <c r="G462" s="51"/>
      <c r="H462" s="42"/>
      <c r="I462" s="100"/>
      <c r="J462" s="33"/>
      <c r="K462" s="51"/>
      <c r="L462" s="51"/>
      <c r="M462" s="100"/>
      <c r="N462" s="28"/>
      <c r="O462" s="51"/>
      <c r="P462" s="42"/>
      <c r="Q462" s="100"/>
      <c r="R462" s="28"/>
      <c r="S462" s="31"/>
      <c r="T462" s="31"/>
      <c r="U462" s="31"/>
      <c r="V462" s="32"/>
      <c r="W462" s="31"/>
      <c r="X462" s="31"/>
      <c r="Y462" s="31"/>
      <c r="Z462" s="32"/>
      <c r="AA462" s="31"/>
      <c r="AB462" s="31"/>
      <c r="AC462" s="31"/>
      <c r="AD462" s="47"/>
    </row>
    <row r="463" spans="1:30" s="27" customFormat="1" ht="12">
      <c r="A463" s="28"/>
      <c r="B463" s="31"/>
      <c r="C463" s="31"/>
      <c r="D463" s="31"/>
      <c r="E463" s="100"/>
      <c r="F463" s="42"/>
      <c r="G463" s="51"/>
      <c r="H463" s="42"/>
      <c r="I463" s="100"/>
      <c r="J463" s="33"/>
      <c r="K463" s="51"/>
      <c r="L463" s="51"/>
      <c r="M463" s="100"/>
      <c r="N463" s="28"/>
      <c r="O463" s="51"/>
      <c r="P463" s="42"/>
      <c r="Q463" s="100"/>
      <c r="R463" s="28"/>
      <c r="S463" s="31"/>
      <c r="T463" s="31"/>
      <c r="U463" s="31"/>
      <c r="V463" s="32"/>
      <c r="W463" s="31"/>
      <c r="X463" s="31"/>
      <c r="Y463" s="31"/>
      <c r="Z463" s="32"/>
      <c r="AA463" s="31"/>
      <c r="AB463" s="31"/>
      <c r="AC463" s="31"/>
      <c r="AD463" s="47"/>
    </row>
    <row r="464" spans="1:30" s="27" customFormat="1" ht="12">
      <c r="A464" s="28"/>
      <c r="B464" s="31"/>
      <c r="C464" s="31"/>
      <c r="D464" s="31"/>
      <c r="E464" s="100"/>
      <c r="F464" s="42"/>
      <c r="G464" s="51"/>
      <c r="H464" s="42"/>
      <c r="I464" s="100"/>
      <c r="J464" s="33"/>
      <c r="K464" s="51"/>
      <c r="L464" s="51"/>
      <c r="M464" s="100"/>
      <c r="N464" s="28"/>
      <c r="O464" s="51"/>
      <c r="P464" s="42"/>
      <c r="Q464" s="100"/>
      <c r="R464" s="28"/>
      <c r="S464" s="31"/>
      <c r="T464" s="31"/>
      <c r="U464" s="31"/>
      <c r="V464" s="32"/>
      <c r="W464" s="31"/>
      <c r="X464" s="31"/>
      <c r="Y464" s="31"/>
      <c r="Z464" s="32"/>
      <c r="AA464" s="31"/>
      <c r="AB464" s="31"/>
      <c r="AC464" s="31"/>
      <c r="AD464" s="47"/>
    </row>
    <row r="465" spans="1:30" s="27" customFormat="1" ht="12">
      <c r="A465" s="28"/>
      <c r="B465" s="31"/>
      <c r="C465" s="31"/>
      <c r="D465" s="31"/>
      <c r="E465" s="100"/>
      <c r="F465" s="42"/>
      <c r="G465" s="51"/>
      <c r="H465" s="42"/>
      <c r="I465" s="100"/>
      <c r="J465" s="33"/>
      <c r="K465" s="51"/>
      <c r="L465" s="51"/>
      <c r="M465" s="100"/>
      <c r="N465" s="28"/>
      <c r="O465" s="51"/>
      <c r="P465" s="42"/>
      <c r="Q465" s="100"/>
      <c r="R465" s="28"/>
      <c r="S465" s="31"/>
      <c r="T465" s="31"/>
      <c r="U465" s="31"/>
      <c r="V465" s="32"/>
      <c r="W465" s="31"/>
      <c r="X465" s="31"/>
      <c r="Y465" s="31"/>
      <c r="Z465" s="32"/>
      <c r="AA465" s="31"/>
      <c r="AB465" s="31"/>
      <c r="AC465" s="31"/>
      <c r="AD465" s="47"/>
    </row>
    <row r="466" spans="1:30" s="27" customFormat="1" ht="12">
      <c r="A466" s="28"/>
      <c r="B466" s="31"/>
      <c r="C466" s="31"/>
      <c r="D466" s="31"/>
      <c r="E466" s="100"/>
      <c r="F466" s="42"/>
      <c r="G466" s="51"/>
      <c r="H466" s="42"/>
      <c r="I466" s="100"/>
      <c r="J466" s="33"/>
      <c r="K466" s="51"/>
      <c r="L466" s="51"/>
      <c r="M466" s="100"/>
      <c r="N466" s="28"/>
      <c r="O466" s="51"/>
      <c r="P466" s="42"/>
      <c r="Q466" s="100"/>
      <c r="R466" s="28"/>
      <c r="S466" s="31"/>
      <c r="T466" s="31"/>
      <c r="U466" s="31"/>
      <c r="V466" s="32"/>
      <c r="W466" s="31"/>
      <c r="X466" s="31"/>
      <c r="Y466" s="31"/>
      <c r="Z466" s="32"/>
      <c r="AA466" s="31"/>
      <c r="AB466" s="31"/>
      <c r="AC466" s="31"/>
      <c r="AD466" s="47"/>
    </row>
    <row r="467" spans="1:30" s="27" customFormat="1" ht="12">
      <c r="A467" s="28"/>
      <c r="B467" s="31"/>
      <c r="C467" s="31"/>
      <c r="D467" s="31"/>
      <c r="E467" s="100"/>
      <c r="F467" s="42"/>
      <c r="G467" s="51"/>
      <c r="H467" s="42"/>
      <c r="I467" s="100"/>
      <c r="J467" s="33"/>
      <c r="K467" s="51"/>
      <c r="L467" s="51"/>
      <c r="M467" s="100"/>
      <c r="N467" s="28"/>
      <c r="O467" s="51"/>
      <c r="P467" s="42"/>
      <c r="Q467" s="100"/>
      <c r="R467" s="28"/>
      <c r="S467" s="31"/>
      <c r="T467" s="31"/>
      <c r="U467" s="31"/>
      <c r="V467" s="32"/>
      <c r="W467" s="31"/>
      <c r="X467" s="31"/>
      <c r="Y467" s="31"/>
      <c r="Z467" s="32"/>
      <c r="AA467" s="31"/>
      <c r="AB467" s="31"/>
      <c r="AC467" s="31"/>
      <c r="AD467" s="47"/>
    </row>
    <row r="468" spans="1:30" s="27" customFormat="1" ht="12">
      <c r="A468" s="28"/>
      <c r="B468" s="31"/>
      <c r="C468" s="31"/>
      <c r="D468" s="31"/>
      <c r="E468" s="100"/>
      <c r="F468" s="42"/>
      <c r="G468" s="51"/>
      <c r="H468" s="42"/>
      <c r="I468" s="100"/>
      <c r="J468" s="33"/>
      <c r="K468" s="51"/>
      <c r="L468" s="51"/>
      <c r="M468" s="100"/>
      <c r="N468" s="28"/>
      <c r="O468" s="51"/>
      <c r="P468" s="42"/>
      <c r="Q468" s="100"/>
      <c r="R468" s="28"/>
      <c r="S468" s="31"/>
      <c r="T468" s="31"/>
      <c r="U468" s="31"/>
      <c r="V468" s="32"/>
      <c r="W468" s="31"/>
      <c r="X468" s="31"/>
      <c r="Y468" s="31"/>
      <c r="Z468" s="32"/>
      <c r="AA468" s="31"/>
      <c r="AB468" s="31"/>
      <c r="AC468" s="31"/>
      <c r="AD468" s="47"/>
    </row>
    <row r="469" spans="1:30" s="27" customFormat="1" ht="12">
      <c r="A469" s="28"/>
      <c r="B469" s="31"/>
      <c r="C469" s="31"/>
      <c r="D469" s="31"/>
      <c r="E469" s="100"/>
      <c r="F469" s="42"/>
      <c r="G469" s="51"/>
      <c r="H469" s="42"/>
      <c r="I469" s="100"/>
      <c r="J469" s="33"/>
      <c r="K469" s="51"/>
      <c r="L469" s="51"/>
      <c r="M469" s="100"/>
      <c r="N469" s="28"/>
      <c r="O469" s="51"/>
      <c r="P469" s="42"/>
      <c r="Q469" s="100"/>
      <c r="R469" s="28"/>
      <c r="S469" s="31"/>
      <c r="T469" s="31"/>
      <c r="U469" s="31"/>
      <c r="V469" s="32"/>
      <c r="W469" s="31"/>
      <c r="X469" s="31"/>
      <c r="Y469" s="31"/>
      <c r="Z469" s="32"/>
      <c r="AA469" s="31"/>
      <c r="AB469" s="31"/>
      <c r="AC469" s="31"/>
      <c r="AD469" s="47"/>
    </row>
    <row r="470" spans="1:30" s="27" customFormat="1" ht="12">
      <c r="A470" s="28"/>
      <c r="B470" s="31"/>
      <c r="C470" s="31"/>
      <c r="D470" s="31"/>
      <c r="E470" s="100"/>
      <c r="F470" s="42"/>
      <c r="G470" s="51"/>
      <c r="H470" s="42"/>
      <c r="I470" s="100"/>
      <c r="J470" s="33"/>
      <c r="K470" s="51"/>
      <c r="L470" s="51"/>
      <c r="M470" s="100"/>
      <c r="N470" s="28"/>
      <c r="O470" s="51"/>
      <c r="P470" s="42"/>
      <c r="Q470" s="100"/>
      <c r="R470" s="28"/>
      <c r="S470" s="31"/>
      <c r="T470" s="31"/>
      <c r="U470" s="31"/>
      <c r="V470" s="32"/>
      <c r="W470" s="31"/>
      <c r="X470" s="31"/>
      <c r="Y470" s="31"/>
      <c r="Z470" s="32"/>
      <c r="AA470" s="31"/>
      <c r="AB470" s="31"/>
      <c r="AC470" s="31"/>
      <c r="AD470" s="47"/>
    </row>
    <row r="471" spans="1:30" s="27" customFormat="1" ht="12">
      <c r="A471" s="28"/>
      <c r="B471" s="31"/>
      <c r="C471" s="31"/>
      <c r="D471" s="31"/>
      <c r="E471" s="100"/>
      <c r="F471" s="42"/>
      <c r="G471" s="51"/>
      <c r="H471" s="42"/>
      <c r="I471" s="100"/>
      <c r="J471" s="33"/>
      <c r="K471" s="51"/>
      <c r="L471" s="51"/>
      <c r="M471" s="100"/>
      <c r="N471" s="28"/>
      <c r="O471" s="51"/>
      <c r="P471" s="42"/>
      <c r="Q471" s="100"/>
      <c r="R471" s="28"/>
      <c r="S471" s="31"/>
      <c r="T471" s="31"/>
      <c r="U471" s="31"/>
      <c r="V471" s="32"/>
      <c r="W471" s="31"/>
      <c r="X471" s="31"/>
      <c r="Y471" s="31"/>
      <c r="Z471" s="32"/>
      <c r="AA471" s="31"/>
      <c r="AB471" s="31"/>
      <c r="AC471" s="31"/>
      <c r="AD471" s="47"/>
    </row>
    <row r="472" spans="1:30" s="27" customFormat="1" ht="12">
      <c r="A472" s="28"/>
      <c r="B472" s="31"/>
      <c r="C472" s="31"/>
      <c r="D472" s="31"/>
      <c r="E472" s="100"/>
      <c r="F472" s="42"/>
      <c r="G472" s="51"/>
      <c r="H472" s="42"/>
      <c r="I472" s="100"/>
      <c r="J472" s="33"/>
      <c r="K472" s="51"/>
      <c r="L472" s="51"/>
      <c r="M472" s="100"/>
      <c r="N472" s="28"/>
      <c r="O472" s="51"/>
      <c r="P472" s="42"/>
      <c r="Q472" s="100"/>
      <c r="R472" s="28"/>
      <c r="S472" s="31"/>
      <c r="T472" s="31"/>
      <c r="U472" s="31"/>
      <c r="V472" s="32"/>
      <c r="W472" s="31"/>
      <c r="X472" s="31"/>
      <c r="Y472" s="31"/>
      <c r="Z472" s="32"/>
      <c r="AA472" s="31"/>
      <c r="AB472" s="31"/>
      <c r="AC472" s="31"/>
      <c r="AD472" s="47"/>
    </row>
    <row r="473" spans="1:30" s="27" customFormat="1" ht="12">
      <c r="A473" s="28"/>
      <c r="B473" s="31"/>
      <c r="C473" s="31"/>
      <c r="D473" s="31"/>
      <c r="E473" s="100"/>
      <c r="F473" s="42"/>
      <c r="G473" s="51"/>
      <c r="H473" s="42"/>
      <c r="I473" s="100"/>
      <c r="J473" s="33"/>
      <c r="K473" s="51"/>
      <c r="L473" s="51"/>
      <c r="M473" s="100"/>
      <c r="N473" s="28"/>
      <c r="O473" s="51"/>
      <c r="P473" s="42"/>
      <c r="Q473" s="100"/>
      <c r="R473" s="28"/>
      <c r="S473" s="31"/>
      <c r="T473" s="31"/>
      <c r="U473" s="31"/>
      <c r="V473" s="32"/>
      <c r="W473" s="31"/>
      <c r="X473" s="31"/>
      <c r="Y473" s="31"/>
      <c r="Z473" s="32"/>
      <c r="AA473" s="31"/>
      <c r="AB473" s="31"/>
      <c r="AC473" s="31"/>
      <c r="AD473" s="47"/>
    </row>
    <row r="474" spans="1:30" s="27" customFormat="1" ht="12">
      <c r="A474" s="28"/>
      <c r="B474" s="31"/>
      <c r="C474" s="31"/>
      <c r="D474" s="31"/>
      <c r="E474" s="100"/>
      <c r="F474" s="42"/>
      <c r="G474" s="51"/>
      <c r="H474" s="42"/>
      <c r="I474" s="100"/>
      <c r="J474" s="33"/>
      <c r="K474" s="51"/>
      <c r="L474" s="51"/>
      <c r="M474" s="100"/>
      <c r="N474" s="28"/>
      <c r="O474" s="51"/>
      <c r="P474" s="42"/>
      <c r="Q474" s="100"/>
      <c r="R474" s="28"/>
      <c r="S474" s="31"/>
      <c r="T474" s="31"/>
      <c r="U474" s="31"/>
      <c r="V474" s="32"/>
      <c r="W474" s="31"/>
      <c r="X474" s="31"/>
      <c r="Y474" s="31"/>
      <c r="Z474" s="32"/>
      <c r="AA474" s="31"/>
      <c r="AB474" s="31"/>
      <c r="AC474" s="31"/>
      <c r="AD474" s="47"/>
    </row>
    <row r="475" spans="1:30" s="27" customFormat="1" ht="12">
      <c r="A475" s="28"/>
      <c r="B475" s="31"/>
      <c r="C475" s="31"/>
      <c r="D475" s="31"/>
      <c r="E475" s="100"/>
      <c r="F475" s="42"/>
      <c r="G475" s="51"/>
      <c r="H475" s="42"/>
      <c r="I475" s="100"/>
      <c r="J475" s="33"/>
      <c r="K475" s="51"/>
      <c r="L475" s="51"/>
      <c r="M475" s="100"/>
      <c r="N475" s="28"/>
      <c r="O475" s="51"/>
      <c r="P475" s="42"/>
      <c r="Q475" s="100"/>
      <c r="R475" s="28"/>
      <c r="S475" s="31"/>
      <c r="T475" s="31"/>
      <c r="U475" s="31"/>
      <c r="V475" s="32"/>
      <c r="W475" s="31"/>
      <c r="X475" s="31"/>
      <c r="Y475" s="31"/>
      <c r="Z475" s="32"/>
      <c r="AA475" s="31"/>
      <c r="AB475" s="31"/>
      <c r="AC475" s="31"/>
      <c r="AD475" s="47"/>
    </row>
    <row r="476" spans="1:30" s="27" customFormat="1" ht="12">
      <c r="A476" s="28"/>
      <c r="B476" s="31"/>
      <c r="C476" s="31"/>
      <c r="D476" s="31"/>
      <c r="E476" s="100"/>
      <c r="F476" s="42"/>
      <c r="G476" s="51"/>
      <c r="H476" s="42"/>
      <c r="I476" s="100"/>
      <c r="J476" s="33"/>
      <c r="K476" s="51"/>
      <c r="L476" s="51"/>
      <c r="M476" s="100"/>
      <c r="N476" s="28"/>
      <c r="O476" s="51"/>
      <c r="P476" s="42"/>
      <c r="Q476" s="100"/>
      <c r="R476" s="28"/>
      <c r="S476" s="31"/>
      <c r="T476" s="31"/>
      <c r="U476" s="31"/>
      <c r="V476" s="32"/>
      <c r="W476" s="31"/>
      <c r="X476" s="31"/>
      <c r="Y476" s="31"/>
      <c r="Z476" s="32"/>
      <c r="AA476" s="31"/>
      <c r="AB476" s="31"/>
      <c r="AC476" s="31"/>
      <c r="AD476" s="47"/>
    </row>
    <row r="477" spans="1:30" s="27" customFormat="1" ht="12">
      <c r="A477" s="28"/>
      <c r="B477" s="31"/>
      <c r="C477" s="31"/>
      <c r="D477" s="31"/>
      <c r="E477" s="100"/>
      <c r="F477" s="42"/>
      <c r="G477" s="51"/>
      <c r="H477" s="42"/>
      <c r="I477" s="100"/>
      <c r="J477" s="33"/>
      <c r="K477" s="51"/>
      <c r="L477" s="51"/>
      <c r="M477" s="100"/>
      <c r="N477" s="28"/>
      <c r="O477" s="51"/>
      <c r="P477" s="42"/>
      <c r="Q477" s="100"/>
      <c r="R477" s="28"/>
      <c r="S477" s="31"/>
      <c r="T477" s="31"/>
      <c r="U477" s="31"/>
      <c r="V477" s="32"/>
      <c r="W477" s="31"/>
      <c r="X477" s="31"/>
      <c r="Y477" s="31"/>
      <c r="Z477" s="32"/>
      <c r="AA477" s="31"/>
      <c r="AB477" s="31"/>
      <c r="AC477" s="31"/>
      <c r="AD477" s="47"/>
    </row>
    <row r="478" spans="1:30" s="27" customFormat="1" ht="12">
      <c r="A478" s="28"/>
      <c r="B478" s="31"/>
      <c r="C478" s="31"/>
      <c r="D478" s="31"/>
      <c r="E478" s="100"/>
      <c r="F478" s="42"/>
      <c r="G478" s="51"/>
      <c r="H478" s="42"/>
      <c r="I478" s="100"/>
      <c r="J478" s="33"/>
      <c r="K478" s="51"/>
      <c r="L478" s="51"/>
      <c r="M478" s="100"/>
      <c r="N478" s="28"/>
      <c r="O478" s="51"/>
      <c r="P478" s="42"/>
      <c r="Q478" s="100"/>
      <c r="R478" s="28"/>
      <c r="S478" s="31"/>
      <c r="T478" s="31"/>
      <c r="U478" s="31"/>
      <c r="V478" s="32"/>
      <c r="W478" s="31"/>
      <c r="X478" s="31"/>
      <c r="Y478" s="31"/>
      <c r="Z478" s="32"/>
      <c r="AA478" s="31"/>
      <c r="AB478" s="31"/>
      <c r="AC478" s="31"/>
      <c r="AD478" s="47"/>
    </row>
    <row r="479" spans="1:30" s="27" customFormat="1" ht="12">
      <c r="A479" s="28"/>
      <c r="B479" s="31"/>
      <c r="C479" s="31"/>
      <c r="D479" s="31"/>
      <c r="E479" s="100"/>
      <c r="F479" s="42"/>
      <c r="G479" s="51"/>
      <c r="H479" s="42"/>
      <c r="I479" s="100"/>
      <c r="J479" s="33"/>
      <c r="K479" s="51"/>
      <c r="L479" s="51"/>
      <c r="M479" s="100"/>
      <c r="N479" s="28"/>
      <c r="O479" s="51"/>
      <c r="P479" s="42"/>
      <c r="Q479" s="100"/>
      <c r="R479" s="28"/>
      <c r="S479" s="31"/>
      <c r="T479" s="31"/>
      <c r="U479" s="31"/>
      <c r="V479" s="32"/>
      <c r="W479" s="31"/>
      <c r="X479" s="31"/>
      <c r="Y479" s="31"/>
      <c r="Z479" s="32"/>
      <c r="AA479" s="31"/>
      <c r="AB479" s="31"/>
      <c r="AC479" s="31"/>
      <c r="AD479" s="47"/>
    </row>
    <row r="480" spans="1:30" s="27" customFormat="1" ht="12">
      <c r="A480" s="28"/>
      <c r="B480" s="31"/>
      <c r="C480" s="31"/>
      <c r="D480" s="31"/>
      <c r="E480" s="100"/>
      <c r="F480" s="42"/>
      <c r="G480" s="51"/>
      <c r="H480" s="42"/>
      <c r="I480" s="100"/>
      <c r="J480" s="33"/>
      <c r="K480" s="51"/>
      <c r="L480" s="51"/>
      <c r="M480" s="100"/>
      <c r="N480" s="28"/>
      <c r="O480" s="51"/>
      <c r="P480" s="42"/>
      <c r="Q480" s="100"/>
      <c r="R480" s="28"/>
      <c r="S480" s="31"/>
      <c r="T480" s="31"/>
      <c r="U480" s="31"/>
      <c r="V480" s="32"/>
      <c r="W480" s="31"/>
      <c r="X480" s="31"/>
      <c r="Y480" s="31"/>
      <c r="Z480" s="32"/>
      <c r="AA480" s="31"/>
      <c r="AB480" s="31"/>
      <c r="AC480" s="31"/>
      <c r="AD480" s="47"/>
    </row>
    <row r="481" spans="1:30" s="27" customFormat="1" ht="12">
      <c r="A481" s="28"/>
      <c r="B481" s="31"/>
      <c r="C481" s="31"/>
      <c r="D481" s="31"/>
      <c r="E481" s="100"/>
      <c r="F481" s="42"/>
      <c r="G481" s="51"/>
      <c r="H481" s="42"/>
      <c r="I481" s="100"/>
      <c r="J481" s="33"/>
      <c r="K481" s="51"/>
      <c r="L481" s="51"/>
      <c r="M481" s="100"/>
      <c r="N481" s="28"/>
      <c r="O481" s="51"/>
      <c r="P481" s="42"/>
      <c r="Q481" s="100"/>
      <c r="R481" s="28"/>
      <c r="S481" s="31"/>
      <c r="T481" s="31"/>
      <c r="U481" s="31"/>
      <c r="V481" s="32"/>
      <c r="W481" s="31"/>
      <c r="X481" s="31"/>
      <c r="Y481" s="31"/>
      <c r="Z481" s="32"/>
      <c r="AA481" s="31"/>
      <c r="AB481" s="31"/>
      <c r="AC481" s="31"/>
      <c r="AD481" s="47"/>
    </row>
    <row r="482" spans="1:30" s="27" customFormat="1" ht="12">
      <c r="A482" s="28"/>
      <c r="B482" s="31"/>
      <c r="C482" s="31"/>
      <c r="D482" s="31"/>
      <c r="E482" s="100"/>
      <c r="F482" s="42"/>
      <c r="G482" s="51"/>
      <c r="H482" s="42"/>
      <c r="I482" s="100"/>
      <c r="J482" s="33"/>
      <c r="K482" s="51"/>
      <c r="L482" s="51"/>
      <c r="M482" s="100"/>
      <c r="N482" s="28"/>
      <c r="O482" s="51"/>
      <c r="P482" s="42"/>
      <c r="Q482" s="100"/>
      <c r="R482" s="28"/>
      <c r="S482" s="31"/>
      <c r="T482" s="31"/>
      <c r="U482" s="31"/>
      <c r="V482" s="32"/>
      <c r="W482" s="31"/>
      <c r="X482" s="31"/>
      <c r="Y482" s="31"/>
      <c r="Z482" s="32"/>
      <c r="AA482" s="31"/>
      <c r="AB482" s="31"/>
      <c r="AC482" s="31"/>
      <c r="AD482" s="47"/>
    </row>
    <row r="483" spans="1:30" s="27" customFormat="1" ht="12">
      <c r="A483" s="28"/>
      <c r="B483" s="31"/>
      <c r="C483" s="31"/>
      <c r="D483" s="31"/>
      <c r="E483" s="100"/>
      <c r="F483" s="42"/>
      <c r="G483" s="51"/>
      <c r="H483" s="42"/>
      <c r="I483" s="100"/>
      <c r="J483" s="33"/>
      <c r="K483" s="51"/>
      <c r="L483" s="51"/>
      <c r="M483" s="100"/>
      <c r="N483" s="28"/>
      <c r="O483" s="51"/>
      <c r="P483" s="42"/>
      <c r="Q483" s="100"/>
      <c r="R483" s="28"/>
      <c r="S483" s="31"/>
      <c r="T483" s="31"/>
      <c r="U483" s="31"/>
      <c r="V483" s="32"/>
      <c r="W483" s="31"/>
      <c r="X483" s="31"/>
      <c r="Y483" s="31"/>
      <c r="Z483" s="32"/>
      <c r="AA483" s="31"/>
      <c r="AB483" s="31"/>
      <c r="AC483" s="31"/>
      <c r="AD483" s="47"/>
    </row>
    <row r="484" spans="1:30" s="27" customFormat="1" ht="12">
      <c r="A484" s="28"/>
      <c r="B484" s="31"/>
      <c r="C484" s="31"/>
      <c r="D484" s="31"/>
      <c r="E484" s="100"/>
      <c r="F484" s="42"/>
      <c r="G484" s="51"/>
      <c r="H484" s="42"/>
      <c r="I484" s="100"/>
      <c r="J484" s="33"/>
      <c r="K484" s="51"/>
      <c r="L484" s="51"/>
      <c r="M484" s="100"/>
      <c r="N484" s="28"/>
      <c r="O484" s="51"/>
      <c r="P484" s="42"/>
      <c r="Q484" s="100"/>
      <c r="R484" s="28"/>
      <c r="S484" s="31"/>
      <c r="T484" s="31"/>
      <c r="U484" s="31"/>
      <c r="V484" s="32"/>
      <c r="W484" s="31"/>
      <c r="X484" s="31"/>
      <c r="Y484" s="31"/>
      <c r="Z484" s="32"/>
      <c r="AA484" s="31"/>
      <c r="AB484" s="31"/>
      <c r="AC484" s="31"/>
      <c r="AD484" s="47"/>
    </row>
    <row r="485" spans="1:30" s="27" customFormat="1" ht="12">
      <c r="A485" s="28"/>
      <c r="B485" s="31"/>
      <c r="C485" s="31"/>
      <c r="D485" s="31"/>
      <c r="E485" s="100"/>
      <c r="F485" s="42"/>
      <c r="G485" s="51"/>
      <c r="H485" s="42"/>
      <c r="I485" s="100"/>
      <c r="J485" s="33"/>
      <c r="K485" s="51"/>
      <c r="L485" s="51"/>
      <c r="M485" s="100"/>
      <c r="N485" s="28"/>
      <c r="O485" s="51"/>
      <c r="P485" s="42"/>
      <c r="Q485" s="100"/>
      <c r="R485" s="28"/>
      <c r="S485" s="31"/>
      <c r="T485" s="31"/>
      <c r="U485" s="31"/>
      <c r="V485" s="32"/>
      <c r="W485" s="31"/>
      <c r="X485" s="31"/>
      <c r="Y485" s="31"/>
      <c r="Z485" s="32"/>
      <c r="AA485" s="31"/>
      <c r="AB485" s="31"/>
      <c r="AC485" s="31"/>
      <c r="AD485" s="47"/>
    </row>
    <row r="486" spans="1:30" s="27" customFormat="1" ht="12">
      <c r="A486" s="28"/>
      <c r="B486" s="31"/>
      <c r="C486" s="31"/>
      <c r="D486" s="31"/>
      <c r="E486" s="100"/>
      <c r="F486" s="42"/>
      <c r="G486" s="51"/>
      <c r="H486" s="42"/>
      <c r="I486" s="100"/>
      <c r="J486" s="33"/>
      <c r="K486" s="51"/>
      <c r="L486" s="51"/>
      <c r="M486" s="100"/>
      <c r="N486" s="28"/>
      <c r="O486" s="51"/>
      <c r="P486" s="42"/>
      <c r="Q486" s="100"/>
      <c r="R486" s="28"/>
      <c r="S486" s="31"/>
      <c r="T486" s="31"/>
      <c r="U486" s="31"/>
      <c r="V486" s="32"/>
      <c r="W486" s="31"/>
      <c r="X486" s="31"/>
      <c r="Y486" s="31"/>
      <c r="Z486" s="32"/>
      <c r="AA486" s="31"/>
      <c r="AB486" s="31"/>
      <c r="AC486" s="31"/>
      <c r="AD486" s="47"/>
    </row>
    <row r="487" spans="1:30" s="27" customFormat="1" ht="12">
      <c r="A487" s="28"/>
      <c r="B487" s="31"/>
      <c r="C487" s="31"/>
      <c r="D487" s="31"/>
      <c r="E487" s="100"/>
      <c r="F487" s="42"/>
      <c r="G487" s="51"/>
      <c r="H487" s="42"/>
      <c r="I487" s="100"/>
      <c r="J487" s="33"/>
      <c r="K487" s="51"/>
      <c r="L487" s="51"/>
      <c r="M487" s="100"/>
      <c r="N487" s="28"/>
      <c r="O487" s="51"/>
      <c r="P487" s="42"/>
      <c r="Q487" s="100"/>
      <c r="R487" s="28"/>
      <c r="S487" s="31"/>
      <c r="T487" s="31"/>
      <c r="U487" s="31"/>
      <c r="V487" s="32"/>
      <c r="W487" s="31"/>
      <c r="X487" s="31"/>
      <c r="Y487" s="31"/>
      <c r="Z487" s="32"/>
      <c r="AA487" s="31"/>
      <c r="AB487" s="31"/>
      <c r="AC487" s="31"/>
      <c r="AD487" s="47"/>
    </row>
    <row r="488" spans="1:30" s="27" customFormat="1" ht="12">
      <c r="A488" s="28"/>
      <c r="B488" s="31"/>
      <c r="C488" s="31"/>
      <c r="D488" s="31"/>
      <c r="E488" s="100"/>
      <c r="F488" s="42"/>
      <c r="G488" s="51"/>
      <c r="H488" s="42"/>
      <c r="I488" s="100"/>
      <c r="J488" s="33"/>
      <c r="K488" s="51"/>
      <c r="L488" s="51"/>
      <c r="M488" s="100"/>
      <c r="N488" s="28"/>
      <c r="O488" s="51"/>
      <c r="P488" s="42"/>
      <c r="Q488" s="100"/>
      <c r="R488" s="28"/>
      <c r="S488" s="31"/>
      <c r="T488" s="31"/>
      <c r="U488" s="31"/>
      <c r="V488" s="32"/>
      <c r="W488" s="31"/>
      <c r="X488" s="31"/>
      <c r="Y488" s="31"/>
      <c r="Z488" s="32"/>
      <c r="AA488" s="31"/>
      <c r="AB488" s="31"/>
      <c r="AC488" s="31"/>
      <c r="AD488" s="47"/>
    </row>
    <row r="489" spans="1:30" s="27" customFormat="1" ht="12">
      <c r="A489" s="28"/>
      <c r="B489" s="31"/>
      <c r="C489" s="31"/>
      <c r="D489" s="31"/>
      <c r="E489" s="100"/>
      <c r="F489" s="42"/>
      <c r="G489" s="51"/>
      <c r="H489" s="42"/>
      <c r="I489" s="100"/>
      <c r="J489" s="33"/>
      <c r="K489" s="51"/>
      <c r="L489" s="51"/>
      <c r="M489" s="100"/>
      <c r="N489" s="28"/>
      <c r="O489" s="51"/>
      <c r="P489" s="42"/>
      <c r="Q489" s="100"/>
      <c r="R489" s="28"/>
      <c r="S489" s="31"/>
      <c r="T489" s="31"/>
      <c r="U489" s="31"/>
      <c r="V489" s="32"/>
      <c r="W489" s="31"/>
      <c r="X489" s="31"/>
      <c r="Y489" s="31"/>
      <c r="Z489" s="32"/>
      <c r="AA489" s="31"/>
      <c r="AB489" s="31"/>
      <c r="AC489" s="31"/>
      <c r="AD489" s="47"/>
    </row>
    <row r="490" spans="1:30" s="27" customFormat="1" ht="12">
      <c r="A490" s="28"/>
      <c r="B490" s="31"/>
      <c r="C490" s="31"/>
      <c r="D490" s="31"/>
      <c r="E490" s="100"/>
      <c r="F490" s="42"/>
      <c r="G490" s="51"/>
      <c r="H490" s="42"/>
      <c r="I490" s="100"/>
      <c r="J490" s="33"/>
      <c r="K490" s="51"/>
      <c r="L490" s="51"/>
      <c r="M490" s="100"/>
      <c r="N490" s="28"/>
      <c r="O490" s="51"/>
      <c r="P490" s="42"/>
      <c r="Q490" s="100"/>
      <c r="R490" s="28"/>
      <c r="S490" s="31"/>
      <c r="T490" s="31"/>
      <c r="U490" s="31"/>
      <c r="V490" s="32"/>
      <c r="W490" s="31"/>
      <c r="X490" s="31"/>
      <c r="Y490" s="31"/>
      <c r="Z490" s="32"/>
      <c r="AA490" s="31"/>
      <c r="AB490" s="31"/>
      <c r="AC490" s="31"/>
      <c r="AD490" s="47"/>
    </row>
    <row r="491" spans="1:30" s="27" customFormat="1" ht="12">
      <c r="A491" s="28"/>
      <c r="B491" s="31"/>
      <c r="C491" s="31"/>
      <c r="D491" s="31"/>
      <c r="E491" s="100"/>
      <c r="F491" s="42"/>
      <c r="G491" s="51"/>
      <c r="H491" s="42"/>
      <c r="I491" s="100"/>
      <c r="J491" s="33"/>
      <c r="K491" s="51"/>
      <c r="L491" s="51"/>
      <c r="M491" s="100"/>
      <c r="N491" s="28"/>
      <c r="O491" s="51"/>
      <c r="P491" s="42"/>
      <c r="Q491" s="100"/>
      <c r="R491" s="28"/>
      <c r="S491" s="31"/>
      <c r="T491" s="31"/>
      <c r="U491" s="31"/>
      <c r="V491" s="32"/>
      <c r="W491" s="31"/>
      <c r="X491" s="31"/>
      <c r="Y491" s="31"/>
      <c r="Z491" s="32"/>
      <c r="AA491" s="31"/>
      <c r="AB491" s="31"/>
      <c r="AC491" s="31"/>
      <c r="AD491" s="47"/>
    </row>
    <row r="492" spans="1:30" s="27" customFormat="1" ht="12">
      <c r="A492" s="28"/>
      <c r="B492" s="31"/>
      <c r="C492" s="31"/>
      <c r="D492" s="31"/>
      <c r="E492" s="100"/>
      <c r="F492" s="42"/>
      <c r="G492" s="51"/>
      <c r="H492" s="42"/>
      <c r="I492" s="100"/>
      <c r="J492" s="33"/>
      <c r="K492" s="51"/>
      <c r="L492" s="51"/>
      <c r="M492" s="100"/>
      <c r="N492" s="28"/>
      <c r="O492" s="51"/>
      <c r="P492" s="42"/>
      <c r="Q492" s="100"/>
      <c r="R492" s="28"/>
      <c r="S492" s="31"/>
      <c r="T492" s="31"/>
      <c r="U492" s="31"/>
      <c r="V492" s="32"/>
      <c r="W492" s="31"/>
      <c r="X492" s="31"/>
      <c r="Y492" s="31"/>
      <c r="Z492" s="32"/>
      <c r="AA492" s="31"/>
      <c r="AB492" s="31"/>
      <c r="AC492" s="31"/>
      <c r="AD492" s="47"/>
    </row>
    <row r="493" spans="1:30" s="27" customFormat="1" ht="12">
      <c r="A493" s="28"/>
      <c r="B493" s="31"/>
      <c r="C493" s="31"/>
      <c r="D493" s="31"/>
      <c r="E493" s="100"/>
      <c r="F493" s="42"/>
      <c r="G493" s="51"/>
      <c r="H493" s="42"/>
      <c r="I493" s="100"/>
      <c r="J493" s="33"/>
      <c r="K493" s="51"/>
      <c r="L493" s="51"/>
      <c r="M493" s="100"/>
      <c r="N493" s="28"/>
      <c r="O493" s="51"/>
      <c r="P493" s="42"/>
      <c r="Q493" s="100"/>
      <c r="R493" s="28"/>
      <c r="S493" s="31"/>
      <c r="T493" s="31"/>
      <c r="U493" s="31"/>
      <c r="V493" s="32"/>
      <c r="W493" s="31"/>
      <c r="X493" s="31"/>
      <c r="Y493" s="31"/>
      <c r="Z493" s="32"/>
      <c r="AA493" s="31"/>
      <c r="AB493" s="31"/>
      <c r="AC493" s="31"/>
      <c r="AD493" s="47"/>
    </row>
    <row r="494" spans="1:30" s="27" customFormat="1" ht="12">
      <c r="A494" s="28"/>
      <c r="B494" s="31"/>
      <c r="C494" s="31"/>
      <c r="D494" s="31"/>
      <c r="E494" s="100"/>
      <c r="F494" s="42"/>
      <c r="G494" s="51"/>
      <c r="H494" s="42"/>
      <c r="I494" s="100"/>
      <c r="J494" s="33"/>
      <c r="K494" s="51"/>
      <c r="L494" s="51"/>
      <c r="M494" s="100"/>
      <c r="N494" s="28"/>
      <c r="O494" s="51"/>
      <c r="P494" s="42"/>
      <c r="Q494" s="100"/>
      <c r="R494" s="28"/>
      <c r="S494" s="31"/>
      <c r="T494" s="31"/>
      <c r="U494" s="31"/>
      <c r="V494" s="32"/>
      <c r="W494" s="31"/>
      <c r="X494" s="31"/>
      <c r="Y494" s="31"/>
      <c r="Z494" s="32"/>
      <c r="AA494" s="31"/>
      <c r="AB494" s="31"/>
      <c r="AC494" s="31"/>
      <c r="AD494" s="47"/>
    </row>
    <row r="495" spans="1:30" s="27" customFormat="1" ht="12">
      <c r="A495" s="28"/>
      <c r="B495" s="31"/>
      <c r="C495" s="31"/>
      <c r="D495" s="31"/>
      <c r="E495" s="100"/>
      <c r="F495" s="42"/>
      <c r="G495" s="51"/>
      <c r="H495" s="42"/>
      <c r="I495" s="100"/>
      <c r="J495" s="33"/>
      <c r="K495" s="51"/>
      <c r="L495" s="51"/>
      <c r="M495" s="100"/>
      <c r="N495" s="28"/>
      <c r="O495" s="51"/>
      <c r="P495" s="42"/>
      <c r="Q495" s="100"/>
      <c r="R495" s="28"/>
      <c r="S495" s="31"/>
      <c r="T495" s="31"/>
      <c r="U495" s="31"/>
      <c r="V495" s="32"/>
      <c r="W495" s="31"/>
      <c r="X495" s="31"/>
      <c r="Y495" s="31"/>
      <c r="Z495" s="32"/>
      <c r="AA495" s="31"/>
      <c r="AB495" s="31"/>
      <c r="AC495" s="31"/>
      <c r="AD495" s="47"/>
    </row>
    <row r="496" spans="1:30" s="27" customFormat="1" ht="12">
      <c r="A496" s="28"/>
      <c r="B496" s="31"/>
      <c r="C496" s="31"/>
      <c r="D496" s="31"/>
      <c r="E496" s="100"/>
      <c r="F496" s="42"/>
      <c r="G496" s="51"/>
      <c r="H496" s="42"/>
      <c r="I496" s="100"/>
      <c r="J496" s="33"/>
      <c r="K496" s="51"/>
      <c r="L496" s="51"/>
      <c r="M496" s="100"/>
      <c r="N496" s="28"/>
      <c r="O496" s="51"/>
      <c r="P496" s="42"/>
      <c r="Q496" s="100"/>
      <c r="R496" s="28"/>
      <c r="S496" s="31"/>
      <c r="T496" s="31"/>
      <c r="U496" s="31"/>
      <c r="V496" s="32"/>
      <c r="W496" s="31"/>
      <c r="X496" s="31"/>
      <c r="Y496" s="31"/>
      <c r="Z496" s="32"/>
      <c r="AA496" s="31"/>
      <c r="AB496" s="31"/>
      <c r="AC496" s="31"/>
      <c r="AD496" s="47"/>
    </row>
    <row r="497" spans="1:30" s="27" customFormat="1" ht="12">
      <c r="A497" s="28"/>
      <c r="B497" s="31"/>
      <c r="C497" s="31"/>
      <c r="D497" s="31"/>
      <c r="E497" s="100"/>
      <c r="F497" s="42"/>
      <c r="G497" s="51"/>
      <c r="H497" s="42"/>
      <c r="I497" s="100"/>
      <c r="J497" s="33"/>
      <c r="K497" s="51"/>
      <c r="L497" s="51"/>
      <c r="M497" s="100"/>
      <c r="N497" s="28"/>
      <c r="O497" s="51"/>
      <c r="P497" s="42"/>
      <c r="Q497" s="100"/>
      <c r="R497" s="28"/>
      <c r="S497" s="31"/>
      <c r="T497" s="31"/>
      <c r="U497" s="31"/>
      <c r="V497" s="32"/>
      <c r="W497" s="31"/>
      <c r="X497" s="31"/>
      <c r="Y497" s="31"/>
      <c r="Z497" s="32"/>
      <c r="AA497" s="31"/>
      <c r="AB497" s="31"/>
      <c r="AC497" s="31"/>
      <c r="AD497" s="47"/>
    </row>
    <row r="498" spans="1:30" s="27" customFormat="1" ht="12">
      <c r="A498" s="28"/>
      <c r="B498" s="31"/>
      <c r="C498" s="31"/>
      <c r="D498" s="31"/>
      <c r="E498" s="100"/>
      <c r="F498" s="42"/>
      <c r="G498" s="51"/>
      <c r="H498" s="42"/>
      <c r="I498" s="100"/>
      <c r="J498" s="33"/>
      <c r="K498" s="51"/>
      <c r="L498" s="51"/>
      <c r="M498" s="100"/>
      <c r="N498" s="28"/>
      <c r="O498" s="51"/>
      <c r="P498" s="42"/>
      <c r="Q498" s="100"/>
      <c r="R498" s="28"/>
      <c r="S498" s="31"/>
      <c r="T498" s="31"/>
      <c r="U498" s="31"/>
      <c r="V498" s="32"/>
      <c r="W498" s="31"/>
      <c r="X498" s="31"/>
      <c r="Y498" s="31"/>
      <c r="Z498" s="32"/>
      <c r="AA498" s="31"/>
      <c r="AB498" s="31"/>
      <c r="AC498" s="31"/>
      <c r="AD498" s="47"/>
    </row>
    <row r="499" spans="1:30" s="27" customFormat="1" ht="12">
      <c r="A499" s="28"/>
      <c r="B499" s="31"/>
      <c r="C499" s="31"/>
      <c r="D499" s="31"/>
      <c r="E499" s="100"/>
      <c r="F499" s="42"/>
      <c r="G499" s="51"/>
      <c r="H499" s="42"/>
      <c r="I499" s="100"/>
      <c r="J499" s="33"/>
      <c r="K499" s="51"/>
      <c r="L499" s="51"/>
      <c r="M499" s="100"/>
      <c r="N499" s="28"/>
      <c r="O499" s="51"/>
      <c r="P499" s="42"/>
      <c r="Q499" s="100"/>
      <c r="R499" s="28"/>
      <c r="S499" s="31"/>
      <c r="T499" s="31"/>
      <c r="U499" s="31"/>
      <c r="V499" s="32"/>
      <c r="W499" s="31"/>
      <c r="X499" s="31"/>
      <c r="Y499" s="31"/>
      <c r="Z499" s="32"/>
      <c r="AA499" s="31"/>
      <c r="AB499" s="31"/>
      <c r="AC499" s="31"/>
      <c r="AD499" s="47"/>
    </row>
    <row r="500" spans="1:30" s="27" customFormat="1" ht="12">
      <c r="A500" s="28"/>
      <c r="B500" s="31"/>
      <c r="C500" s="31"/>
      <c r="D500" s="31"/>
      <c r="E500" s="100"/>
      <c r="F500" s="42"/>
      <c r="G500" s="51"/>
      <c r="H500" s="42"/>
      <c r="I500" s="100"/>
      <c r="J500" s="33"/>
      <c r="K500" s="51"/>
      <c r="L500" s="51"/>
      <c r="M500" s="100"/>
      <c r="N500" s="28"/>
      <c r="O500" s="51"/>
      <c r="P500" s="42"/>
      <c r="Q500" s="100"/>
      <c r="R500" s="28"/>
      <c r="S500" s="31"/>
      <c r="T500" s="31"/>
      <c r="U500" s="31"/>
      <c r="V500" s="32"/>
      <c r="W500" s="31"/>
      <c r="X500" s="31"/>
      <c r="Y500" s="31"/>
      <c r="Z500" s="32"/>
      <c r="AA500" s="31"/>
      <c r="AB500" s="31"/>
      <c r="AC500" s="31"/>
      <c r="AD500" s="47"/>
    </row>
    <row r="501" spans="1:30" s="27" customFormat="1" ht="12">
      <c r="A501" s="28"/>
      <c r="B501" s="31"/>
      <c r="C501" s="31"/>
      <c r="D501" s="31"/>
      <c r="E501" s="100"/>
      <c r="F501" s="42"/>
      <c r="G501" s="51"/>
      <c r="H501" s="42"/>
      <c r="I501" s="100"/>
      <c r="J501" s="33"/>
      <c r="K501" s="51"/>
      <c r="L501" s="51"/>
      <c r="M501" s="100"/>
      <c r="N501" s="28"/>
      <c r="O501" s="51"/>
      <c r="P501" s="42"/>
      <c r="Q501" s="100"/>
      <c r="R501" s="28"/>
      <c r="S501" s="31"/>
      <c r="T501" s="31"/>
      <c r="U501" s="31"/>
      <c r="V501" s="32"/>
      <c r="W501" s="31"/>
      <c r="X501" s="31"/>
      <c r="Y501" s="31"/>
      <c r="Z501" s="32"/>
      <c r="AA501" s="31"/>
      <c r="AB501" s="31"/>
      <c r="AC501" s="31"/>
      <c r="AD501" s="47"/>
    </row>
    <row r="502" spans="1:30" s="27" customFormat="1" ht="12">
      <c r="A502" s="28"/>
      <c r="B502" s="31"/>
      <c r="C502" s="31"/>
      <c r="D502" s="31"/>
      <c r="E502" s="100"/>
      <c r="F502" s="42"/>
      <c r="G502" s="51"/>
      <c r="H502" s="42"/>
      <c r="I502" s="100"/>
      <c r="J502" s="33"/>
      <c r="K502" s="51"/>
      <c r="L502" s="51"/>
      <c r="M502" s="100"/>
      <c r="N502" s="28"/>
      <c r="O502" s="51"/>
      <c r="P502" s="42"/>
      <c r="Q502" s="100"/>
      <c r="R502" s="28"/>
      <c r="S502" s="31"/>
      <c r="T502" s="31"/>
      <c r="U502" s="31"/>
      <c r="V502" s="32"/>
      <c r="W502" s="31"/>
      <c r="X502" s="31"/>
      <c r="Y502" s="31"/>
      <c r="Z502" s="32"/>
      <c r="AA502" s="31"/>
      <c r="AB502" s="31"/>
      <c r="AC502" s="31"/>
      <c r="AD502" s="47"/>
    </row>
    <row r="503" spans="1:30" s="27" customFormat="1" ht="12">
      <c r="A503" s="28"/>
      <c r="B503" s="31"/>
      <c r="C503" s="31"/>
      <c r="D503" s="31"/>
      <c r="E503" s="100"/>
      <c r="F503" s="42"/>
      <c r="G503" s="51"/>
      <c r="H503" s="42"/>
      <c r="I503" s="100"/>
      <c r="J503" s="33"/>
      <c r="K503" s="51"/>
      <c r="L503" s="51"/>
      <c r="M503" s="100"/>
      <c r="N503" s="28"/>
      <c r="O503" s="51"/>
      <c r="P503" s="42"/>
      <c r="Q503" s="100"/>
      <c r="R503" s="28"/>
      <c r="S503" s="31"/>
      <c r="T503" s="31"/>
      <c r="U503" s="31"/>
      <c r="V503" s="32"/>
      <c r="W503" s="31"/>
      <c r="X503" s="31"/>
      <c r="Y503" s="31"/>
      <c r="Z503" s="32"/>
      <c r="AA503" s="31"/>
      <c r="AB503" s="31"/>
      <c r="AC503" s="31"/>
      <c r="AD503" s="47"/>
    </row>
    <row r="504" spans="1:30" s="27" customFormat="1" ht="12">
      <c r="A504" s="28"/>
      <c r="B504" s="31"/>
      <c r="C504" s="31"/>
      <c r="D504" s="31"/>
      <c r="E504" s="100"/>
      <c r="F504" s="42"/>
      <c r="G504" s="51"/>
      <c r="H504" s="42"/>
      <c r="I504" s="100"/>
      <c r="J504" s="33"/>
      <c r="K504" s="51"/>
      <c r="L504" s="51"/>
      <c r="M504" s="100"/>
      <c r="N504" s="28"/>
      <c r="O504" s="51"/>
      <c r="P504" s="42"/>
      <c r="Q504" s="100"/>
      <c r="R504" s="28"/>
      <c r="S504" s="31"/>
      <c r="T504" s="31"/>
      <c r="U504" s="31"/>
      <c r="V504" s="32"/>
      <c r="W504" s="31"/>
      <c r="X504" s="31"/>
      <c r="Y504" s="31"/>
      <c r="Z504" s="32"/>
      <c r="AA504" s="31"/>
      <c r="AB504" s="31"/>
      <c r="AC504" s="31"/>
      <c r="AD504" s="47"/>
    </row>
    <row r="505" spans="1:30" s="27" customFormat="1" ht="12">
      <c r="A505" s="28"/>
      <c r="B505" s="31"/>
      <c r="C505" s="31"/>
      <c r="D505" s="31"/>
      <c r="E505" s="100"/>
      <c r="F505" s="42"/>
      <c r="G505" s="51"/>
      <c r="H505" s="42"/>
      <c r="I505" s="100"/>
      <c r="J505" s="33"/>
      <c r="K505" s="51"/>
      <c r="L505" s="51"/>
      <c r="M505" s="100"/>
      <c r="N505" s="28"/>
      <c r="O505" s="51"/>
      <c r="P505" s="42"/>
      <c r="Q505" s="100"/>
      <c r="R505" s="28"/>
      <c r="S505" s="31"/>
      <c r="T505" s="31"/>
      <c r="U505" s="31"/>
      <c r="V505" s="32"/>
      <c r="W505" s="31"/>
      <c r="X505" s="31"/>
      <c r="Y505" s="31"/>
      <c r="Z505" s="32"/>
      <c r="AA505" s="31"/>
      <c r="AB505" s="31"/>
      <c r="AC505" s="31"/>
      <c r="AD505" s="47"/>
    </row>
    <row r="506" spans="1:30" s="27" customFormat="1" ht="12">
      <c r="A506" s="28"/>
      <c r="B506" s="31"/>
      <c r="C506" s="31"/>
      <c r="D506" s="31"/>
      <c r="E506" s="100"/>
      <c r="F506" s="42"/>
      <c r="G506" s="51"/>
      <c r="H506" s="42"/>
      <c r="I506" s="100"/>
      <c r="J506" s="33"/>
      <c r="K506" s="51"/>
      <c r="L506" s="51"/>
      <c r="M506" s="100"/>
      <c r="N506" s="28"/>
      <c r="O506" s="51"/>
      <c r="P506" s="42"/>
      <c r="Q506" s="100"/>
      <c r="R506" s="28"/>
      <c r="S506" s="31"/>
      <c r="T506" s="31"/>
      <c r="U506" s="31"/>
      <c r="V506" s="32"/>
      <c r="W506" s="31"/>
      <c r="X506" s="31"/>
      <c r="Y506" s="31"/>
      <c r="Z506" s="32"/>
      <c r="AA506" s="31"/>
      <c r="AB506" s="31"/>
      <c r="AC506" s="31"/>
      <c r="AD506" s="47"/>
    </row>
    <row r="507" spans="1:30" s="27" customFormat="1" ht="12">
      <c r="A507" s="28"/>
      <c r="B507" s="31"/>
      <c r="C507" s="31"/>
      <c r="D507" s="31"/>
      <c r="E507" s="100"/>
      <c r="F507" s="42"/>
      <c r="G507" s="51"/>
      <c r="H507" s="42"/>
      <c r="I507" s="100"/>
      <c r="J507" s="33"/>
      <c r="K507" s="51"/>
      <c r="L507" s="51"/>
      <c r="M507" s="100"/>
      <c r="N507" s="28"/>
      <c r="O507" s="51"/>
      <c r="P507" s="42"/>
      <c r="Q507" s="100"/>
      <c r="R507" s="28"/>
      <c r="S507" s="31"/>
      <c r="T507" s="31"/>
      <c r="U507" s="31"/>
      <c r="V507" s="32"/>
      <c r="W507" s="31"/>
      <c r="X507" s="31"/>
      <c r="Y507" s="31"/>
      <c r="Z507" s="32"/>
      <c r="AA507" s="31"/>
      <c r="AB507" s="31"/>
      <c r="AC507" s="31"/>
      <c r="AD507" s="47"/>
    </row>
    <row r="508" spans="1:30" s="27" customFormat="1" ht="12">
      <c r="A508" s="28"/>
      <c r="B508" s="31"/>
      <c r="C508" s="31"/>
      <c r="D508" s="31"/>
      <c r="E508" s="100"/>
      <c r="F508" s="42"/>
      <c r="G508" s="51"/>
      <c r="H508" s="42"/>
      <c r="I508" s="100"/>
      <c r="J508" s="33"/>
      <c r="K508" s="51"/>
      <c r="L508" s="51"/>
      <c r="M508" s="100"/>
      <c r="N508" s="28"/>
      <c r="O508" s="51"/>
      <c r="P508" s="42"/>
      <c r="Q508" s="100"/>
      <c r="R508" s="28"/>
      <c r="S508" s="31"/>
      <c r="T508" s="31"/>
      <c r="U508" s="31"/>
      <c r="V508" s="32"/>
      <c r="W508" s="31"/>
      <c r="X508" s="31"/>
      <c r="Y508" s="31"/>
      <c r="Z508" s="32"/>
      <c r="AA508" s="31"/>
      <c r="AB508" s="31"/>
      <c r="AC508" s="31"/>
      <c r="AD508" s="47"/>
    </row>
    <row r="509" spans="1:30" s="27" customFormat="1" ht="12">
      <c r="A509" s="28"/>
      <c r="B509" s="31"/>
      <c r="C509" s="31"/>
      <c r="D509" s="31"/>
      <c r="E509" s="100"/>
      <c r="F509" s="42"/>
      <c r="G509" s="51"/>
      <c r="H509" s="42"/>
      <c r="I509" s="100"/>
      <c r="J509" s="33"/>
      <c r="K509" s="51"/>
      <c r="L509" s="51"/>
      <c r="M509" s="100"/>
      <c r="N509" s="28"/>
      <c r="O509" s="51"/>
      <c r="P509" s="42"/>
      <c r="Q509" s="100"/>
      <c r="R509" s="28"/>
      <c r="S509" s="31"/>
      <c r="T509" s="31"/>
      <c r="U509" s="31"/>
      <c r="V509" s="32"/>
      <c r="W509" s="31"/>
      <c r="X509" s="31"/>
      <c r="Y509" s="31"/>
      <c r="Z509" s="32"/>
      <c r="AA509" s="31"/>
      <c r="AB509" s="31"/>
      <c r="AC509" s="31"/>
      <c r="AD509" s="47"/>
    </row>
    <row r="510" spans="1:30" s="27" customFormat="1" ht="12">
      <c r="A510" s="28"/>
      <c r="B510" s="31"/>
      <c r="C510" s="31"/>
      <c r="D510" s="31"/>
      <c r="E510" s="100"/>
      <c r="F510" s="42"/>
      <c r="G510" s="51"/>
      <c r="H510" s="42"/>
      <c r="I510" s="100"/>
      <c r="J510" s="33"/>
      <c r="K510" s="51"/>
      <c r="L510" s="51"/>
      <c r="M510" s="100"/>
      <c r="N510" s="28"/>
      <c r="O510" s="51"/>
      <c r="P510" s="42"/>
      <c r="Q510" s="100"/>
      <c r="R510" s="28"/>
      <c r="S510" s="31"/>
      <c r="T510" s="31"/>
      <c r="U510" s="31"/>
      <c r="V510" s="32"/>
      <c r="W510" s="31"/>
      <c r="X510" s="31"/>
      <c r="Y510" s="31"/>
      <c r="Z510" s="32"/>
      <c r="AA510" s="31"/>
      <c r="AB510" s="31"/>
      <c r="AC510" s="31"/>
      <c r="AD510" s="47"/>
    </row>
    <row r="511" spans="1:30" s="27" customFormat="1" ht="12">
      <c r="A511" s="28"/>
      <c r="B511" s="31"/>
      <c r="C511" s="31"/>
      <c r="D511" s="31"/>
      <c r="E511" s="100"/>
      <c r="F511" s="42"/>
      <c r="G511" s="51"/>
      <c r="H511" s="42"/>
      <c r="I511" s="100"/>
      <c r="J511" s="33"/>
      <c r="K511" s="51"/>
      <c r="L511" s="51"/>
      <c r="M511" s="100"/>
      <c r="N511" s="28"/>
      <c r="O511" s="51"/>
      <c r="P511" s="42"/>
      <c r="Q511" s="100"/>
      <c r="R511" s="28"/>
      <c r="S511" s="31"/>
      <c r="T511" s="31"/>
      <c r="U511" s="31"/>
      <c r="V511" s="32"/>
      <c r="W511" s="31"/>
      <c r="X511" s="31"/>
      <c r="Y511" s="31"/>
      <c r="Z511" s="32"/>
      <c r="AA511" s="31"/>
      <c r="AB511" s="31"/>
      <c r="AC511" s="31"/>
      <c r="AD511" s="47"/>
    </row>
    <row r="512" spans="1:30" s="27" customFormat="1" ht="12">
      <c r="A512" s="28"/>
      <c r="B512" s="31"/>
      <c r="C512" s="31"/>
      <c r="D512" s="31"/>
      <c r="E512" s="100"/>
      <c r="F512" s="42"/>
      <c r="G512" s="51"/>
      <c r="H512" s="42"/>
      <c r="I512" s="100"/>
      <c r="J512" s="33"/>
      <c r="K512" s="51"/>
      <c r="L512" s="51"/>
      <c r="M512" s="100"/>
      <c r="N512" s="28"/>
      <c r="O512" s="51"/>
      <c r="P512" s="42"/>
      <c r="Q512" s="100"/>
      <c r="R512" s="28"/>
      <c r="S512" s="31"/>
      <c r="T512" s="31"/>
      <c r="U512" s="31"/>
      <c r="V512" s="32"/>
      <c r="W512" s="31"/>
      <c r="X512" s="31"/>
      <c r="Y512" s="31"/>
      <c r="Z512" s="32"/>
      <c r="AA512" s="31"/>
      <c r="AB512" s="31"/>
      <c r="AC512" s="31"/>
      <c r="AD512" s="47"/>
    </row>
    <row r="513" spans="1:30" s="27" customFormat="1" ht="12">
      <c r="A513" s="28"/>
      <c r="B513" s="31"/>
      <c r="C513" s="31"/>
      <c r="D513" s="31"/>
      <c r="E513" s="100"/>
      <c r="F513" s="42"/>
      <c r="G513" s="51"/>
      <c r="H513" s="42"/>
      <c r="I513" s="100"/>
      <c r="J513" s="33"/>
      <c r="K513" s="51"/>
      <c r="L513" s="51"/>
      <c r="M513" s="100"/>
      <c r="N513" s="28"/>
      <c r="O513" s="51"/>
      <c r="P513" s="42"/>
      <c r="Q513" s="100"/>
      <c r="R513" s="28"/>
      <c r="S513" s="31"/>
      <c r="T513" s="31"/>
      <c r="U513" s="31"/>
      <c r="V513" s="32"/>
      <c r="W513" s="31"/>
      <c r="X513" s="31"/>
      <c r="Y513" s="31"/>
      <c r="Z513" s="32"/>
      <c r="AA513" s="31"/>
      <c r="AB513" s="31"/>
      <c r="AC513" s="31"/>
      <c r="AD513" s="47"/>
    </row>
    <row r="514" spans="1:30" s="27" customFormat="1" ht="12">
      <c r="A514" s="28"/>
      <c r="B514" s="31"/>
      <c r="C514" s="31"/>
      <c r="D514" s="31"/>
      <c r="E514" s="100"/>
      <c r="F514" s="42"/>
      <c r="G514" s="51"/>
      <c r="H514" s="42"/>
      <c r="I514" s="100"/>
      <c r="J514" s="33"/>
      <c r="K514" s="51"/>
      <c r="L514" s="51"/>
      <c r="M514" s="100"/>
      <c r="N514" s="28"/>
      <c r="O514" s="51"/>
      <c r="P514" s="42"/>
      <c r="Q514" s="100"/>
      <c r="R514" s="28"/>
      <c r="S514" s="31"/>
      <c r="T514" s="31"/>
      <c r="U514" s="31"/>
      <c r="V514" s="32"/>
      <c r="W514" s="31"/>
      <c r="X514" s="31"/>
      <c r="Y514" s="31"/>
      <c r="Z514" s="32"/>
      <c r="AA514" s="31"/>
      <c r="AB514" s="31"/>
      <c r="AC514" s="31"/>
      <c r="AD514" s="47"/>
    </row>
    <row r="515" spans="1:30" s="27" customFormat="1" ht="12">
      <c r="A515" s="28"/>
      <c r="B515" s="31"/>
      <c r="C515" s="31"/>
      <c r="D515" s="31"/>
      <c r="E515" s="100"/>
      <c r="F515" s="42"/>
      <c r="G515" s="51"/>
      <c r="H515" s="42"/>
      <c r="I515" s="100"/>
      <c r="J515" s="33"/>
      <c r="K515" s="51"/>
      <c r="L515" s="51"/>
      <c r="M515" s="100"/>
      <c r="N515" s="28"/>
      <c r="O515" s="51"/>
      <c r="P515" s="42"/>
      <c r="Q515" s="100"/>
      <c r="R515" s="28"/>
      <c r="S515" s="31"/>
      <c r="T515" s="31"/>
      <c r="U515" s="31"/>
      <c r="V515" s="32"/>
      <c r="W515" s="31"/>
      <c r="X515" s="31"/>
      <c r="Y515" s="31"/>
      <c r="Z515" s="32"/>
      <c r="AA515" s="31"/>
      <c r="AB515" s="31"/>
      <c r="AC515" s="31"/>
      <c r="AD515" s="47"/>
    </row>
    <row r="516" spans="1:30" s="27" customFormat="1" ht="12">
      <c r="A516" s="28"/>
      <c r="B516" s="31"/>
      <c r="C516" s="31"/>
      <c r="D516" s="31"/>
      <c r="E516" s="100"/>
      <c r="F516" s="42"/>
      <c r="G516" s="51"/>
      <c r="H516" s="42"/>
      <c r="I516" s="100"/>
      <c r="J516" s="33"/>
      <c r="K516" s="51"/>
      <c r="L516" s="51"/>
      <c r="M516" s="100"/>
      <c r="N516" s="28"/>
      <c r="O516" s="51"/>
      <c r="P516" s="42"/>
      <c r="Q516" s="100"/>
      <c r="R516" s="28"/>
      <c r="S516" s="31"/>
      <c r="T516" s="31"/>
      <c r="U516" s="31"/>
      <c r="V516" s="32"/>
      <c r="W516" s="31"/>
      <c r="X516" s="31"/>
      <c r="Y516" s="31"/>
      <c r="Z516" s="32"/>
      <c r="AA516" s="31"/>
      <c r="AB516" s="31"/>
      <c r="AC516" s="31"/>
      <c r="AD516" s="47"/>
    </row>
    <row r="517" spans="1:30" s="27" customFormat="1" ht="12">
      <c r="A517" s="28"/>
      <c r="B517" s="31"/>
      <c r="C517" s="31"/>
      <c r="D517" s="31"/>
      <c r="E517" s="100"/>
      <c r="F517" s="42"/>
      <c r="G517" s="51"/>
      <c r="H517" s="42"/>
      <c r="I517" s="100"/>
      <c r="J517" s="33"/>
      <c r="K517" s="51"/>
      <c r="L517" s="51"/>
      <c r="M517" s="100"/>
      <c r="N517" s="28"/>
      <c r="O517" s="51"/>
      <c r="P517" s="42"/>
      <c r="Q517" s="100"/>
      <c r="R517" s="28"/>
      <c r="S517" s="31"/>
      <c r="T517" s="31"/>
      <c r="U517" s="31"/>
      <c r="V517" s="32"/>
      <c r="W517" s="31"/>
      <c r="X517" s="31"/>
      <c r="Y517" s="31"/>
      <c r="Z517" s="32"/>
      <c r="AA517" s="31"/>
      <c r="AB517" s="31"/>
      <c r="AC517" s="31"/>
      <c r="AD517" s="47"/>
    </row>
    <row r="518" spans="1:30" s="27" customFormat="1" ht="12">
      <c r="A518" s="28"/>
      <c r="B518" s="31"/>
      <c r="C518" s="31"/>
      <c r="D518" s="31"/>
      <c r="E518" s="100"/>
      <c r="F518" s="42"/>
      <c r="G518" s="51"/>
      <c r="H518" s="42"/>
      <c r="I518" s="100"/>
      <c r="J518" s="33"/>
      <c r="K518" s="51"/>
      <c r="L518" s="51"/>
      <c r="M518" s="100"/>
      <c r="N518" s="28"/>
      <c r="O518" s="51"/>
      <c r="P518" s="42"/>
      <c r="Q518" s="100"/>
      <c r="R518" s="28"/>
      <c r="S518" s="31"/>
      <c r="T518" s="31"/>
      <c r="U518" s="31"/>
      <c r="V518" s="32"/>
      <c r="W518" s="31"/>
      <c r="X518" s="31"/>
      <c r="Y518" s="31"/>
      <c r="Z518" s="32"/>
      <c r="AA518" s="31"/>
      <c r="AB518" s="31"/>
      <c r="AC518" s="31"/>
      <c r="AD518" s="47"/>
    </row>
    <row r="519" spans="1:30" s="27" customFormat="1" ht="12">
      <c r="A519" s="28"/>
      <c r="B519" s="31"/>
      <c r="C519" s="31"/>
      <c r="D519" s="31"/>
      <c r="E519" s="100"/>
      <c r="F519" s="42"/>
      <c r="G519" s="51"/>
      <c r="H519" s="42"/>
      <c r="I519" s="100"/>
      <c r="J519" s="33"/>
      <c r="K519" s="51"/>
      <c r="L519" s="51"/>
      <c r="M519" s="100"/>
      <c r="N519" s="28"/>
      <c r="O519" s="51"/>
      <c r="P519" s="42"/>
      <c r="Q519" s="100"/>
      <c r="R519" s="28"/>
      <c r="S519" s="31"/>
      <c r="T519" s="31"/>
      <c r="U519" s="31"/>
      <c r="V519" s="32"/>
      <c r="W519" s="31"/>
      <c r="X519" s="31"/>
      <c r="Y519" s="31"/>
      <c r="Z519" s="32"/>
      <c r="AA519" s="31"/>
      <c r="AB519" s="31"/>
      <c r="AC519" s="31"/>
      <c r="AD519" s="47"/>
    </row>
    <row r="520" spans="1:30" s="27" customFormat="1" ht="12">
      <c r="A520" s="28"/>
      <c r="B520" s="31"/>
      <c r="C520" s="31"/>
      <c r="D520" s="31"/>
      <c r="E520" s="100"/>
      <c r="F520" s="42"/>
      <c r="G520" s="51"/>
      <c r="H520" s="42"/>
      <c r="I520" s="100"/>
      <c r="J520" s="33"/>
      <c r="K520" s="51"/>
      <c r="L520" s="51"/>
      <c r="M520" s="100"/>
      <c r="N520" s="28"/>
      <c r="O520" s="51"/>
      <c r="P520" s="42"/>
      <c r="Q520" s="100"/>
      <c r="R520" s="28"/>
      <c r="S520" s="31"/>
      <c r="T520" s="31"/>
      <c r="U520" s="31"/>
      <c r="V520" s="32"/>
      <c r="W520" s="31"/>
      <c r="X520" s="31"/>
      <c r="Y520" s="31"/>
      <c r="Z520" s="32"/>
      <c r="AA520" s="31"/>
      <c r="AB520" s="31"/>
      <c r="AC520" s="31"/>
      <c r="AD520" s="47"/>
    </row>
    <row r="521" spans="1:30" s="27" customFormat="1" ht="12">
      <c r="A521" s="28"/>
      <c r="B521" s="31"/>
      <c r="C521" s="31"/>
      <c r="D521" s="31"/>
      <c r="E521" s="100"/>
      <c r="F521" s="42"/>
      <c r="G521" s="51"/>
      <c r="H521" s="42"/>
      <c r="I521" s="100"/>
      <c r="J521" s="33"/>
      <c r="K521" s="51"/>
      <c r="L521" s="51"/>
      <c r="M521" s="100"/>
      <c r="N521" s="28"/>
      <c r="O521" s="51"/>
      <c r="P521" s="42"/>
      <c r="Q521" s="100"/>
      <c r="R521" s="28"/>
      <c r="S521" s="31"/>
      <c r="T521" s="31"/>
      <c r="U521" s="31"/>
      <c r="V521" s="32"/>
      <c r="W521" s="31"/>
      <c r="X521" s="31"/>
      <c r="Y521" s="31"/>
      <c r="Z521" s="32"/>
      <c r="AA521" s="31"/>
      <c r="AB521" s="31"/>
      <c r="AC521" s="31"/>
      <c r="AD521" s="47"/>
    </row>
    <row r="522" spans="1:30" s="27" customFormat="1" ht="12">
      <c r="A522" s="28"/>
      <c r="B522" s="31"/>
      <c r="C522" s="31"/>
      <c r="D522" s="31"/>
      <c r="E522" s="100"/>
      <c r="F522" s="42"/>
      <c r="G522" s="51"/>
      <c r="H522" s="42"/>
      <c r="I522" s="100"/>
      <c r="J522" s="33"/>
      <c r="K522" s="51"/>
      <c r="L522" s="51"/>
      <c r="M522" s="100"/>
      <c r="N522" s="28"/>
      <c r="O522" s="51"/>
      <c r="P522" s="42"/>
      <c r="Q522" s="100"/>
      <c r="R522" s="28"/>
      <c r="S522" s="31"/>
      <c r="T522" s="31"/>
      <c r="U522" s="31"/>
      <c r="V522" s="32"/>
      <c r="W522" s="31"/>
      <c r="X522" s="31"/>
      <c r="Y522" s="31"/>
      <c r="Z522" s="32"/>
      <c r="AA522" s="31"/>
      <c r="AB522" s="31"/>
      <c r="AC522" s="31"/>
      <c r="AD522" s="47"/>
    </row>
  </sheetData>
  <mergeCells count="7">
    <mergeCell ref="A102:AD102"/>
    <mergeCell ref="R104:AD104"/>
    <mergeCell ref="A105:Q105"/>
    <mergeCell ref="R105:AD105"/>
    <mergeCell ref="A103:Q103"/>
    <mergeCell ref="R103:AD103"/>
    <mergeCell ref="A104:Q104"/>
  </mergeCells>
  <printOptions horizontalCentered="1" verticalCentered="1"/>
  <pageMargins left="0" right="0" top="0.4724409448818898" bottom="0.4724409448818898" header="0.5118110236220472" footer="0.4724409448818898"/>
  <pageSetup firstPageNumber="90" useFirstPageNumber="1" horizontalDpi="600" verticalDpi="600" orientation="portrait" paperSize="9" scale="70" r:id="rId1"/>
  <headerFooter alignWithMargins="0">
    <oddFooter>&amp;L&amp;12Marché des oléo-protéagineux
Unité de Structuration de données&amp;R&amp;12&amp;D</oddFooter>
  </headerFooter>
  <rowBreaks count="2" manualBreakCount="2">
    <brk id="79" max="29" man="1"/>
    <brk id="179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E238"/>
  <sheetViews>
    <sheetView showGridLines="0" zoomScale="85" zoomScaleNormal="85" workbookViewId="0" topLeftCell="A1">
      <selection activeCell="G31" sqref="G31"/>
    </sheetView>
  </sheetViews>
  <sheetFormatPr defaultColWidth="11.421875" defaultRowHeight="12.75"/>
  <cols>
    <col min="1" max="1" width="21.140625" style="28" customWidth="1"/>
    <col min="2" max="2" width="9.28125" style="31" customWidth="1"/>
    <col min="3" max="3" width="9.57421875" style="123" customWidth="1"/>
    <col min="4" max="4" width="9.421875" style="31" bestFit="1" customWidth="1"/>
    <col min="5" max="5" width="9.57421875" style="31" customWidth="1"/>
    <col min="6" max="6" width="9.140625" style="75" customWidth="1"/>
    <col min="7" max="7" width="10.00390625" style="100" bestFit="1" customWidth="1"/>
    <col min="8" max="8" width="8.57421875" style="31" bestFit="1" customWidth="1"/>
    <col min="9" max="9" width="10.00390625" style="32" bestFit="1" customWidth="1"/>
    <col min="10" max="10" width="8.57421875" style="33" bestFit="1" customWidth="1"/>
    <col min="11" max="11" width="10.00390625" style="100" bestFit="1" customWidth="1"/>
    <col min="12" max="12" width="8.57421875" style="31" bestFit="1" customWidth="1"/>
    <col min="13" max="13" width="10.00390625" style="32" bestFit="1" customWidth="1"/>
    <col min="14" max="14" width="8.57421875" style="42" bestFit="1" customWidth="1"/>
    <col min="15" max="15" width="10.00390625" style="103" bestFit="1" customWidth="1"/>
    <col min="16" max="16" width="8.57421875" style="42" bestFit="1" customWidth="1"/>
    <col min="17" max="17" width="10.00390625" style="47" bestFit="1" customWidth="1"/>
    <col min="18" max="18" width="28.28125" style="28" customWidth="1"/>
    <col min="19" max="19" width="10.7109375" style="31" customWidth="1"/>
    <col min="20" max="20" width="10.7109375" style="32" customWidth="1"/>
    <col min="21" max="21" width="8.57421875" style="31" bestFit="1" customWidth="1"/>
    <col min="22" max="22" width="10.00390625" style="32" bestFit="1" customWidth="1"/>
    <col min="23" max="23" width="10.7109375" style="31" customWidth="1"/>
    <col min="24" max="24" width="10.7109375" style="32" customWidth="1"/>
    <col min="25" max="25" width="10.7109375" style="31" customWidth="1"/>
    <col min="26" max="26" width="9.8515625" style="32" customWidth="1"/>
    <col min="27" max="27" width="8.7109375" style="31" customWidth="1"/>
    <col min="28" max="28" width="10.00390625" style="32" bestFit="1" customWidth="1"/>
    <col min="29" max="29" width="8.57421875" style="31" bestFit="1" customWidth="1"/>
    <col min="30" max="30" width="10.00390625" style="32" bestFit="1" customWidth="1"/>
    <col min="31" max="33" width="11.7109375" style="27" bestFit="1" customWidth="1"/>
    <col min="34" max="35" width="11.57421875" style="27" bestFit="1" customWidth="1"/>
    <col min="36" max="38" width="11.7109375" style="27" bestFit="1" customWidth="1"/>
    <col min="39" max="39" width="11.57421875" style="27" bestFit="1" customWidth="1"/>
    <col min="40" max="16384" width="11.421875" style="27" customWidth="1"/>
  </cols>
  <sheetData>
    <row r="1" spans="1:83" ht="43.5" customHeight="1">
      <c r="A1" s="196" t="s">
        <v>263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7" t="s">
        <v>257</v>
      </c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s="79" customFormat="1" ht="36" customHeight="1">
      <c r="A2" s="200" t="str">
        <f>collecte!$A$2</f>
        <v>situation provisoire au 28 février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 t="str">
        <f>collecte!$A$2</f>
        <v>situation provisoire au 28 février</v>
      </c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55"/>
      <c r="AF2" s="56"/>
      <c r="AG2" s="55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</row>
    <row r="3" spans="1:33" s="34" customFormat="1" ht="43.5" customHeight="1">
      <c r="A3" s="198" t="str">
        <f>collecte!$A$3</f>
        <v>Les chiffres sont issus des collectes des campagnes 2010/11 et 2011/12. L'étude est réalisée à partir du département d'exploitation du silo et les graines sont d'origine française.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8" t="str">
        <f>$A$3</f>
        <v>Les chiffres sont issus des collectes des campagnes 2010/11 et 2011/12. L'étude est réalisée à partir du département d'exploitation du silo et les graines sont d'origine française.</v>
      </c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35"/>
      <c r="AF3" s="35"/>
      <c r="AG3" s="35"/>
    </row>
    <row r="4" spans="1:33" s="34" customFormat="1" ht="16.5" customHeight="1">
      <c r="A4" s="6"/>
      <c r="B4" s="7"/>
      <c r="C4" s="120"/>
      <c r="D4" s="70"/>
      <c r="E4" s="70"/>
      <c r="F4" s="73"/>
      <c r="G4" s="125"/>
      <c r="H4" s="70"/>
      <c r="I4" s="7"/>
      <c r="J4" s="7"/>
      <c r="K4" s="125"/>
      <c r="L4" s="7"/>
      <c r="M4" s="7"/>
      <c r="N4" s="7"/>
      <c r="O4" s="125"/>
      <c r="P4" s="7"/>
      <c r="Q4" s="7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35"/>
      <c r="AF4" s="35"/>
      <c r="AG4" s="35"/>
    </row>
    <row r="5" spans="1:30" s="90" customFormat="1" ht="22.5">
      <c r="A5" s="86"/>
      <c r="B5" s="131" t="s">
        <v>96</v>
      </c>
      <c r="C5" s="121"/>
      <c r="D5" s="87"/>
      <c r="E5" s="87"/>
      <c r="F5" s="131" t="s">
        <v>97</v>
      </c>
      <c r="G5" s="132"/>
      <c r="H5" s="87"/>
      <c r="I5" s="88"/>
      <c r="J5" s="201" t="s">
        <v>98</v>
      </c>
      <c r="K5" s="201"/>
      <c r="L5" s="201"/>
      <c r="M5" s="201"/>
      <c r="N5" s="131" t="s">
        <v>99</v>
      </c>
      <c r="O5" s="121"/>
      <c r="P5" s="87"/>
      <c r="Q5" s="87"/>
      <c r="R5" s="89"/>
      <c r="S5" s="131" t="s">
        <v>100</v>
      </c>
      <c r="T5" s="88"/>
      <c r="U5" s="87"/>
      <c r="V5" s="87"/>
      <c r="W5" s="131" t="s">
        <v>101</v>
      </c>
      <c r="X5" s="132"/>
      <c r="Y5" s="87"/>
      <c r="Z5" s="87"/>
      <c r="AA5" s="131" t="s">
        <v>102</v>
      </c>
      <c r="AB5" s="88"/>
      <c r="AC5" s="87"/>
      <c r="AD5" s="87"/>
    </row>
    <row r="6" spans="1:30" s="36" customFormat="1" ht="15.75">
      <c r="A6" s="8"/>
      <c r="B6" s="119" t="s">
        <v>103</v>
      </c>
      <c r="C6" s="91"/>
      <c r="D6" s="68" t="s">
        <v>104</v>
      </c>
      <c r="E6" s="68"/>
      <c r="F6" s="119" t="s">
        <v>103</v>
      </c>
      <c r="G6" s="91"/>
      <c r="H6" s="68" t="s">
        <v>104</v>
      </c>
      <c r="I6" s="9"/>
      <c r="J6" s="119" t="s">
        <v>103</v>
      </c>
      <c r="K6" s="91"/>
      <c r="L6" s="9" t="s">
        <v>104</v>
      </c>
      <c r="M6" s="9"/>
      <c r="N6" s="119" t="s">
        <v>103</v>
      </c>
      <c r="O6" s="91"/>
      <c r="P6" s="9" t="s">
        <v>104</v>
      </c>
      <c r="Q6" s="9"/>
      <c r="R6" s="8"/>
      <c r="S6" s="119" t="s">
        <v>103</v>
      </c>
      <c r="T6" s="91"/>
      <c r="U6" s="9" t="s">
        <v>104</v>
      </c>
      <c r="V6" s="9"/>
      <c r="W6" s="119" t="s">
        <v>103</v>
      </c>
      <c r="X6" s="91"/>
      <c r="Y6" s="9" t="s">
        <v>104</v>
      </c>
      <c r="Z6" s="9"/>
      <c r="AA6" s="119" t="s">
        <v>103</v>
      </c>
      <c r="AB6" s="91"/>
      <c r="AC6" s="9" t="s">
        <v>104</v>
      </c>
      <c r="AD6" s="9"/>
    </row>
    <row r="7" spans="1:46" s="39" customFormat="1" ht="24" customHeight="1">
      <c r="A7" s="92"/>
      <c r="B7" s="186">
        <f>collecte!B7</f>
        <v>40996.69972164352</v>
      </c>
      <c r="C7" s="187">
        <f>collecte!C7</f>
        <v>40996.69972164352</v>
      </c>
      <c r="D7" s="186">
        <f>collecte!D7</f>
        <v>40996.69972164352</v>
      </c>
      <c r="E7" s="188">
        <f>collecte!E7</f>
        <v>40996.69972164352</v>
      </c>
      <c r="F7" s="186">
        <f>collecte!F7</f>
        <v>40996.69972164352</v>
      </c>
      <c r="G7" s="187">
        <f>collecte!G7</f>
        <v>40996.69972164352</v>
      </c>
      <c r="H7" s="186">
        <f>collecte!H7</f>
        <v>40996.69972164352</v>
      </c>
      <c r="I7" s="189">
        <f>collecte!I7</f>
        <v>40996.69972164352</v>
      </c>
      <c r="J7" s="186">
        <f>collecte!J7</f>
        <v>40996.69972164352</v>
      </c>
      <c r="K7" s="187">
        <f>collecte!K7</f>
        <v>40996.69972164352</v>
      </c>
      <c r="L7" s="186">
        <f>collecte!L7</f>
        <v>40996.69972164352</v>
      </c>
      <c r="M7" s="189">
        <f>collecte!M7</f>
        <v>40996.69972164352</v>
      </c>
      <c r="N7" s="186">
        <f>collecte!N7</f>
        <v>40996.69972164352</v>
      </c>
      <c r="O7" s="187">
        <f>collecte!O7</f>
        <v>40996.69972164352</v>
      </c>
      <c r="P7" s="186">
        <f>collecte!P7</f>
        <v>40996.69972164352</v>
      </c>
      <c r="Q7" s="187">
        <f>collecte!Q7</f>
        <v>40996.69972164352</v>
      </c>
      <c r="R7" s="92"/>
      <c r="S7" s="186">
        <f>collecte!S7</f>
        <v>40996.69972164352</v>
      </c>
      <c r="T7" s="187">
        <f>collecte!T7</f>
        <v>40996.69972164352</v>
      </c>
      <c r="U7" s="190">
        <f>collecte!U7</f>
        <v>40996.69972164352</v>
      </c>
      <c r="V7" s="191">
        <f>collecte!V7</f>
        <v>40996.69972164352</v>
      </c>
      <c r="W7" s="190">
        <f>collecte!W7</f>
        <v>40996.69972164352</v>
      </c>
      <c r="X7" s="192">
        <f>collecte!X7</f>
        <v>40996.69972164352</v>
      </c>
      <c r="Y7" s="190">
        <f>collecte!Y7</f>
        <v>40996.69972164352</v>
      </c>
      <c r="Z7" s="191">
        <f>collecte!Z7</f>
        <v>40996.69972164352</v>
      </c>
      <c r="AA7" s="190">
        <f>collecte!AA7</f>
        <v>40996.69972164352</v>
      </c>
      <c r="AB7" s="192">
        <f>collecte!AB7</f>
        <v>40996.69972164352</v>
      </c>
      <c r="AC7" s="190">
        <f>collecte!AC7</f>
        <v>40996.69972164352</v>
      </c>
      <c r="AD7" s="193">
        <f>collecte!AD7</f>
        <v>40996.69972164352</v>
      </c>
      <c r="AE7" s="38"/>
      <c r="AF7" s="38"/>
      <c r="AG7" s="38"/>
      <c r="AH7" s="37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</row>
    <row r="8" spans="1:37" ht="12.75">
      <c r="A8" s="129" t="s">
        <v>254</v>
      </c>
      <c r="B8" s="10"/>
      <c r="C8" s="10"/>
      <c r="D8" s="10"/>
      <c r="E8" s="144"/>
      <c r="F8" s="157"/>
      <c r="G8" s="10"/>
      <c r="H8" s="10"/>
      <c r="I8" s="144"/>
      <c r="J8" s="151"/>
      <c r="K8" s="10"/>
      <c r="L8" s="10"/>
      <c r="M8" s="144"/>
      <c r="N8" s="10"/>
      <c r="O8" s="10"/>
      <c r="P8" s="10"/>
      <c r="Q8" s="10"/>
      <c r="R8" s="129" t="s">
        <v>254</v>
      </c>
      <c r="S8" s="10"/>
      <c r="T8" s="10"/>
      <c r="U8" s="10"/>
      <c r="V8" s="144"/>
      <c r="W8" s="10"/>
      <c r="X8" s="10"/>
      <c r="Y8" s="10"/>
      <c r="Z8" s="144"/>
      <c r="AA8" s="10"/>
      <c r="AB8" s="10"/>
      <c r="AC8" s="10"/>
      <c r="AD8" s="10"/>
      <c r="AJ8" s="40"/>
      <c r="AK8" s="40"/>
    </row>
    <row r="9" spans="1:37" ht="12.75">
      <c r="A9" s="128" t="s">
        <v>106</v>
      </c>
      <c r="B9" s="51">
        <v>0</v>
      </c>
      <c r="C9" s="51">
        <v>1667.5</v>
      </c>
      <c r="D9" s="51">
        <v>0</v>
      </c>
      <c r="E9" s="145">
        <v>0</v>
      </c>
      <c r="F9" s="152">
        <v>0</v>
      </c>
      <c r="G9" s="51">
        <v>0</v>
      </c>
      <c r="H9" s="51">
        <v>0</v>
      </c>
      <c r="I9" s="51">
        <v>0</v>
      </c>
      <c r="J9" s="152">
        <v>0</v>
      </c>
      <c r="K9" s="51">
        <v>0</v>
      </c>
      <c r="L9" s="51">
        <v>0</v>
      </c>
      <c r="M9" s="145">
        <v>0</v>
      </c>
      <c r="N9" s="51">
        <v>0</v>
      </c>
      <c r="O9" s="51">
        <v>0</v>
      </c>
      <c r="P9" s="51">
        <v>0</v>
      </c>
      <c r="Q9" s="51">
        <v>0</v>
      </c>
      <c r="R9" s="128" t="s">
        <v>106</v>
      </c>
      <c r="S9" s="51">
        <v>0</v>
      </c>
      <c r="T9" s="51">
        <v>0</v>
      </c>
      <c r="U9" s="51">
        <v>0</v>
      </c>
      <c r="V9" s="145">
        <v>0</v>
      </c>
      <c r="W9" s="51">
        <v>0</v>
      </c>
      <c r="X9" s="51">
        <v>0</v>
      </c>
      <c r="Y9" s="51">
        <v>0</v>
      </c>
      <c r="Z9" s="145">
        <v>0</v>
      </c>
      <c r="AA9" s="51">
        <v>0</v>
      </c>
      <c r="AB9" s="51">
        <v>0</v>
      </c>
      <c r="AC9" s="51">
        <v>0</v>
      </c>
      <c r="AD9" s="51">
        <v>0</v>
      </c>
      <c r="AJ9" s="40"/>
      <c r="AK9" s="40"/>
    </row>
    <row r="10" spans="1:30" ht="12.75">
      <c r="A10" s="128" t="s">
        <v>107</v>
      </c>
      <c r="B10" s="11">
        <v>46680.6</v>
      </c>
      <c r="C10" s="11">
        <v>34177.8</v>
      </c>
      <c r="D10" s="11">
        <v>0</v>
      </c>
      <c r="E10" s="146">
        <v>0</v>
      </c>
      <c r="F10" s="153">
        <v>3636.1</v>
      </c>
      <c r="G10" s="11">
        <v>2114.28</v>
      </c>
      <c r="H10" s="11">
        <v>0</v>
      </c>
      <c r="I10" s="11">
        <v>0</v>
      </c>
      <c r="J10" s="153">
        <v>0</v>
      </c>
      <c r="K10" s="11">
        <v>0</v>
      </c>
      <c r="L10" s="11">
        <v>0</v>
      </c>
      <c r="M10" s="146">
        <v>0</v>
      </c>
      <c r="N10" s="11">
        <v>0</v>
      </c>
      <c r="O10" s="11">
        <v>0</v>
      </c>
      <c r="P10" s="11">
        <v>0</v>
      </c>
      <c r="Q10" s="11">
        <v>0</v>
      </c>
      <c r="R10" s="128" t="s">
        <v>107</v>
      </c>
      <c r="S10" s="11">
        <v>12969.5</v>
      </c>
      <c r="T10" s="11">
        <v>10925.17</v>
      </c>
      <c r="U10" s="11">
        <v>599.8</v>
      </c>
      <c r="V10" s="146">
        <v>946.8</v>
      </c>
      <c r="W10" s="11">
        <v>23159.8</v>
      </c>
      <c r="X10" s="11">
        <v>29559.4</v>
      </c>
      <c r="Y10" s="11">
        <v>266</v>
      </c>
      <c r="Z10" s="146">
        <v>388.8</v>
      </c>
      <c r="AA10" s="11">
        <v>0</v>
      </c>
      <c r="AB10" s="11">
        <v>0</v>
      </c>
      <c r="AC10" s="11">
        <v>0</v>
      </c>
      <c r="AD10" s="11">
        <v>0</v>
      </c>
    </row>
    <row r="11" spans="1:30" ht="12.75">
      <c r="A11" s="128" t="s">
        <v>108</v>
      </c>
      <c r="B11" s="11">
        <v>10479.8</v>
      </c>
      <c r="C11" s="11">
        <v>3215.7</v>
      </c>
      <c r="D11" s="11">
        <v>0</v>
      </c>
      <c r="E11" s="146">
        <v>0</v>
      </c>
      <c r="F11" s="153">
        <v>212.6</v>
      </c>
      <c r="G11" s="11">
        <v>75.9</v>
      </c>
      <c r="H11" s="11">
        <v>0</v>
      </c>
      <c r="I11" s="11">
        <v>0</v>
      </c>
      <c r="J11" s="153">
        <v>0</v>
      </c>
      <c r="K11" s="11">
        <v>0</v>
      </c>
      <c r="L11" s="11">
        <v>0</v>
      </c>
      <c r="M11" s="146">
        <v>0</v>
      </c>
      <c r="N11" s="11">
        <v>0</v>
      </c>
      <c r="O11" s="11">
        <v>0</v>
      </c>
      <c r="P11" s="11">
        <v>0</v>
      </c>
      <c r="Q11" s="11">
        <v>0</v>
      </c>
      <c r="R11" s="128" t="s">
        <v>108</v>
      </c>
      <c r="S11" s="11">
        <v>2253.6</v>
      </c>
      <c r="T11" s="11">
        <v>1565.4</v>
      </c>
      <c r="U11" s="11">
        <v>0</v>
      </c>
      <c r="V11" s="146">
        <v>0</v>
      </c>
      <c r="W11" s="11">
        <v>631.5</v>
      </c>
      <c r="X11" s="11">
        <v>2829.7</v>
      </c>
      <c r="Y11" s="11">
        <v>0</v>
      </c>
      <c r="Z11" s="146">
        <v>0</v>
      </c>
      <c r="AA11" s="11">
        <v>0</v>
      </c>
      <c r="AB11" s="11">
        <v>0</v>
      </c>
      <c r="AC11" s="11">
        <v>0</v>
      </c>
      <c r="AD11" s="11">
        <v>0</v>
      </c>
    </row>
    <row r="12" spans="1:30" ht="12.75">
      <c r="A12" s="128" t="s">
        <v>109</v>
      </c>
      <c r="B12" s="11">
        <v>16490.9</v>
      </c>
      <c r="C12" s="11">
        <v>3452.7</v>
      </c>
      <c r="D12" s="11">
        <v>0</v>
      </c>
      <c r="E12" s="146">
        <v>0</v>
      </c>
      <c r="F12" s="153">
        <v>447.2</v>
      </c>
      <c r="G12" s="11">
        <v>287</v>
      </c>
      <c r="H12" s="11">
        <v>0</v>
      </c>
      <c r="I12" s="11">
        <v>0</v>
      </c>
      <c r="J12" s="153">
        <v>0</v>
      </c>
      <c r="K12" s="11">
        <v>0</v>
      </c>
      <c r="L12" s="11">
        <v>0</v>
      </c>
      <c r="M12" s="146">
        <v>0</v>
      </c>
      <c r="N12" s="11">
        <v>0</v>
      </c>
      <c r="O12" s="11">
        <v>0</v>
      </c>
      <c r="P12" s="11">
        <v>0</v>
      </c>
      <c r="Q12" s="11">
        <v>0</v>
      </c>
      <c r="R12" s="128" t="s">
        <v>109</v>
      </c>
      <c r="S12" s="11">
        <v>6363</v>
      </c>
      <c r="T12" s="11">
        <v>2444.51</v>
      </c>
      <c r="U12" s="11">
        <v>290.9</v>
      </c>
      <c r="V12" s="146">
        <v>0</v>
      </c>
      <c r="W12" s="11">
        <v>850.8</v>
      </c>
      <c r="X12" s="11">
        <v>137</v>
      </c>
      <c r="Y12" s="11">
        <v>10.8</v>
      </c>
      <c r="Z12" s="146">
        <v>0</v>
      </c>
      <c r="AA12" s="11">
        <v>0</v>
      </c>
      <c r="AB12" s="11">
        <v>0</v>
      </c>
      <c r="AC12" s="11">
        <v>0</v>
      </c>
      <c r="AD12" s="11">
        <v>0</v>
      </c>
    </row>
    <row r="13" spans="1:30" ht="12.75">
      <c r="A13" s="128" t="s">
        <v>110</v>
      </c>
      <c r="B13" s="11">
        <v>0</v>
      </c>
      <c r="C13" s="11">
        <v>0</v>
      </c>
      <c r="D13" s="11">
        <v>0</v>
      </c>
      <c r="E13" s="146">
        <v>0</v>
      </c>
      <c r="F13" s="153">
        <v>0</v>
      </c>
      <c r="G13" s="11">
        <v>0</v>
      </c>
      <c r="H13" s="11">
        <v>0</v>
      </c>
      <c r="I13" s="11">
        <v>0</v>
      </c>
      <c r="J13" s="153">
        <v>0</v>
      </c>
      <c r="K13" s="11">
        <v>0</v>
      </c>
      <c r="L13" s="11">
        <v>0</v>
      </c>
      <c r="M13" s="146">
        <v>0</v>
      </c>
      <c r="N13" s="11">
        <v>0</v>
      </c>
      <c r="O13" s="11">
        <v>0</v>
      </c>
      <c r="P13" s="11">
        <v>0</v>
      </c>
      <c r="Q13" s="11">
        <v>0</v>
      </c>
      <c r="R13" s="128" t="s">
        <v>110</v>
      </c>
      <c r="S13" s="11">
        <v>0</v>
      </c>
      <c r="T13" s="11">
        <v>0</v>
      </c>
      <c r="U13" s="11">
        <v>0</v>
      </c>
      <c r="V13" s="146">
        <v>0</v>
      </c>
      <c r="W13" s="11">
        <v>0</v>
      </c>
      <c r="X13" s="11">
        <v>0</v>
      </c>
      <c r="Y13" s="11">
        <v>0</v>
      </c>
      <c r="Z13" s="146">
        <v>0</v>
      </c>
      <c r="AA13" s="11">
        <v>0</v>
      </c>
      <c r="AB13" s="11">
        <v>0</v>
      </c>
      <c r="AC13" s="11">
        <v>0</v>
      </c>
      <c r="AD13" s="11">
        <v>0</v>
      </c>
    </row>
    <row r="14" spans="1:30" ht="12.75">
      <c r="A14" s="128" t="s">
        <v>111</v>
      </c>
      <c r="B14" s="11">
        <v>0</v>
      </c>
      <c r="C14" s="11">
        <v>0</v>
      </c>
      <c r="D14" s="11">
        <v>0</v>
      </c>
      <c r="E14" s="146">
        <v>0</v>
      </c>
      <c r="F14" s="153">
        <v>0</v>
      </c>
      <c r="G14" s="11">
        <v>0</v>
      </c>
      <c r="H14" s="11">
        <v>0</v>
      </c>
      <c r="I14" s="11">
        <v>0</v>
      </c>
      <c r="J14" s="153">
        <v>0</v>
      </c>
      <c r="K14" s="11">
        <v>0</v>
      </c>
      <c r="L14" s="11">
        <v>0</v>
      </c>
      <c r="M14" s="146">
        <v>0</v>
      </c>
      <c r="N14" s="11">
        <v>0</v>
      </c>
      <c r="O14" s="11">
        <v>0</v>
      </c>
      <c r="P14" s="11">
        <v>0</v>
      </c>
      <c r="Q14" s="11">
        <v>0</v>
      </c>
      <c r="R14" s="128" t="s">
        <v>111</v>
      </c>
      <c r="S14" s="11">
        <v>0</v>
      </c>
      <c r="T14" s="11">
        <v>0</v>
      </c>
      <c r="U14" s="11">
        <v>0</v>
      </c>
      <c r="V14" s="146">
        <v>0</v>
      </c>
      <c r="W14" s="11">
        <v>0</v>
      </c>
      <c r="X14" s="11">
        <v>0</v>
      </c>
      <c r="Y14" s="11">
        <v>0</v>
      </c>
      <c r="Z14" s="146">
        <v>0</v>
      </c>
      <c r="AA14" s="11">
        <v>0</v>
      </c>
      <c r="AB14" s="11">
        <v>0</v>
      </c>
      <c r="AC14" s="11">
        <v>0</v>
      </c>
      <c r="AD14" s="11">
        <v>0</v>
      </c>
    </row>
    <row r="15" spans="1:30" ht="12.75">
      <c r="A15" s="128" t="s">
        <v>112</v>
      </c>
      <c r="B15" s="11">
        <v>0</v>
      </c>
      <c r="C15" s="11">
        <v>0</v>
      </c>
      <c r="D15" s="11">
        <v>0</v>
      </c>
      <c r="E15" s="146">
        <v>0</v>
      </c>
      <c r="F15" s="153">
        <v>0</v>
      </c>
      <c r="G15" s="11">
        <v>0</v>
      </c>
      <c r="H15" s="11">
        <v>0</v>
      </c>
      <c r="I15" s="11">
        <v>0</v>
      </c>
      <c r="J15" s="153">
        <v>0</v>
      </c>
      <c r="K15" s="11">
        <v>0</v>
      </c>
      <c r="L15" s="11">
        <v>0</v>
      </c>
      <c r="M15" s="146">
        <v>0</v>
      </c>
      <c r="N15" s="11">
        <v>0</v>
      </c>
      <c r="O15" s="11">
        <v>0</v>
      </c>
      <c r="P15" s="11">
        <v>0</v>
      </c>
      <c r="Q15" s="11">
        <v>0</v>
      </c>
      <c r="R15" s="128" t="s">
        <v>112</v>
      </c>
      <c r="S15" s="11">
        <v>0</v>
      </c>
      <c r="T15" s="11">
        <v>0</v>
      </c>
      <c r="U15" s="11">
        <v>0</v>
      </c>
      <c r="V15" s="146">
        <v>0</v>
      </c>
      <c r="W15" s="11">
        <v>0</v>
      </c>
      <c r="X15" s="11">
        <v>0</v>
      </c>
      <c r="Y15" s="11">
        <v>0</v>
      </c>
      <c r="Z15" s="146">
        <v>0</v>
      </c>
      <c r="AA15" s="11">
        <v>0</v>
      </c>
      <c r="AB15" s="11">
        <v>0</v>
      </c>
      <c r="AC15" s="11">
        <v>0</v>
      </c>
      <c r="AD15" s="11">
        <v>0</v>
      </c>
    </row>
    <row r="16" spans="1:30" ht="12.75">
      <c r="A16" s="128" t="s">
        <v>113</v>
      </c>
      <c r="B16" s="11">
        <v>11221</v>
      </c>
      <c r="C16" s="11">
        <v>4467.5</v>
      </c>
      <c r="D16" s="11">
        <v>0</v>
      </c>
      <c r="E16" s="146">
        <v>0</v>
      </c>
      <c r="F16" s="153">
        <v>10.8</v>
      </c>
      <c r="G16" s="11">
        <v>4.1</v>
      </c>
      <c r="H16" s="11">
        <v>0</v>
      </c>
      <c r="I16" s="11">
        <v>0</v>
      </c>
      <c r="J16" s="153">
        <v>0</v>
      </c>
      <c r="K16" s="11">
        <v>0</v>
      </c>
      <c r="L16" s="11">
        <v>0</v>
      </c>
      <c r="M16" s="146">
        <v>0</v>
      </c>
      <c r="N16" s="11">
        <v>35</v>
      </c>
      <c r="O16" s="11">
        <v>35</v>
      </c>
      <c r="P16" s="11">
        <v>0</v>
      </c>
      <c r="Q16" s="11">
        <v>0</v>
      </c>
      <c r="R16" s="128" t="s">
        <v>113</v>
      </c>
      <c r="S16" s="11">
        <v>1880.1</v>
      </c>
      <c r="T16" s="11">
        <v>324.9</v>
      </c>
      <c r="U16" s="11">
        <v>4.3</v>
      </c>
      <c r="V16" s="146">
        <v>4.3</v>
      </c>
      <c r="W16" s="11">
        <v>667.4</v>
      </c>
      <c r="X16" s="11">
        <v>1554.9</v>
      </c>
      <c r="Y16" s="11">
        <v>13.1</v>
      </c>
      <c r="Z16" s="146">
        <v>20.5</v>
      </c>
      <c r="AA16" s="11">
        <v>0</v>
      </c>
      <c r="AB16" s="11">
        <v>0</v>
      </c>
      <c r="AC16" s="11">
        <v>0</v>
      </c>
      <c r="AD16" s="11">
        <v>0</v>
      </c>
    </row>
    <row r="17" spans="1:30" s="76" customFormat="1" ht="12.75">
      <c r="A17" s="166" t="s">
        <v>103</v>
      </c>
      <c r="B17" s="163">
        <f aca="true" t="shared" si="0" ref="B17:Q17">SUM(B10:B16)</f>
        <v>84872.29999999999</v>
      </c>
      <c r="C17" s="163">
        <f t="shared" si="0"/>
        <v>45313.7</v>
      </c>
      <c r="D17" s="163">
        <f t="shared" si="0"/>
        <v>0</v>
      </c>
      <c r="E17" s="164">
        <f t="shared" si="0"/>
        <v>0</v>
      </c>
      <c r="F17" s="165">
        <f t="shared" si="0"/>
        <v>4306.7</v>
      </c>
      <c r="G17" s="163">
        <f t="shared" si="0"/>
        <v>2481.28</v>
      </c>
      <c r="H17" s="163">
        <f t="shared" si="0"/>
        <v>0</v>
      </c>
      <c r="I17" s="163">
        <f t="shared" si="0"/>
        <v>0</v>
      </c>
      <c r="J17" s="163">
        <f t="shared" si="0"/>
        <v>0</v>
      </c>
      <c r="K17" s="163">
        <f t="shared" si="0"/>
        <v>0</v>
      </c>
      <c r="L17" s="163">
        <f t="shared" si="0"/>
        <v>0</v>
      </c>
      <c r="M17" s="164">
        <f t="shared" si="0"/>
        <v>0</v>
      </c>
      <c r="N17" s="163">
        <f>SUM(N10:N16)</f>
        <v>35</v>
      </c>
      <c r="O17" s="163">
        <f>SUM(O10:O16)</f>
        <v>35</v>
      </c>
      <c r="P17" s="163">
        <f t="shared" si="0"/>
        <v>0</v>
      </c>
      <c r="Q17" s="163">
        <f t="shared" si="0"/>
        <v>0</v>
      </c>
      <c r="R17" s="166" t="s">
        <v>103</v>
      </c>
      <c r="S17" s="163">
        <f aca="true" t="shared" si="1" ref="S17:AD17">SUM(S10:S16)</f>
        <v>23466.199999999997</v>
      </c>
      <c r="T17" s="163">
        <f t="shared" si="1"/>
        <v>15259.98</v>
      </c>
      <c r="U17" s="163">
        <f t="shared" si="1"/>
        <v>894.9999999999999</v>
      </c>
      <c r="V17" s="164">
        <f t="shared" si="1"/>
        <v>951.0999999999999</v>
      </c>
      <c r="W17" s="163">
        <f t="shared" si="1"/>
        <v>25309.5</v>
      </c>
      <c r="X17" s="163">
        <f t="shared" si="1"/>
        <v>34081</v>
      </c>
      <c r="Y17" s="163">
        <f t="shared" si="1"/>
        <v>289.90000000000003</v>
      </c>
      <c r="Z17" s="164">
        <f t="shared" si="1"/>
        <v>409.3</v>
      </c>
      <c r="AA17" s="163">
        <f t="shared" si="1"/>
        <v>0</v>
      </c>
      <c r="AB17" s="163">
        <f t="shared" si="1"/>
        <v>0</v>
      </c>
      <c r="AC17" s="163">
        <f t="shared" si="1"/>
        <v>0</v>
      </c>
      <c r="AD17" s="163">
        <f t="shared" si="1"/>
        <v>0</v>
      </c>
    </row>
    <row r="18" spans="1:30" ht="12.75">
      <c r="A18" s="130" t="s">
        <v>114</v>
      </c>
      <c r="B18" s="11"/>
      <c r="C18" s="11"/>
      <c r="D18" s="11"/>
      <c r="E18" s="146"/>
      <c r="F18" s="153"/>
      <c r="G18" s="11"/>
      <c r="H18" s="11"/>
      <c r="I18" s="11"/>
      <c r="J18" s="153"/>
      <c r="K18" s="11"/>
      <c r="L18" s="11"/>
      <c r="M18" s="146"/>
      <c r="N18" s="11"/>
      <c r="O18" s="11"/>
      <c r="P18" s="11"/>
      <c r="Q18" s="11"/>
      <c r="R18" s="130" t="s">
        <v>114</v>
      </c>
      <c r="S18" s="11"/>
      <c r="T18" s="11"/>
      <c r="U18" s="11"/>
      <c r="V18" s="146"/>
      <c r="W18" s="11"/>
      <c r="X18" s="11"/>
      <c r="Y18" s="11"/>
      <c r="Z18" s="146"/>
      <c r="AA18" s="11"/>
      <c r="AB18" s="11"/>
      <c r="AC18" s="11"/>
      <c r="AD18" s="11"/>
    </row>
    <row r="19" spans="1:30" ht="12.75">
      <c r="A19" s="128" t="s">
        <v>115</v>
      </c>
      <c r="B19" s="11">
        <v>11192.1</v>
      </c>
      <c r="C19" s="11">
        <v>8114.86</v>
      </c>
      <c r="D19" s="11">
        <v>0</v>
      </c>
      <c r="E19" s="146">
        <v>0</v>
      </c>
      <c r="F19" s="153">
        <v>24.7</v>
      </c>
      <c r="G19" s="11">
        <v>11.25</v>
      </c>
      <c r="H19" s="11">
        <v>0</v>
      </c>
      <c r="I19" s="11">
        <v>0</v>
      </c>
      <c r="J19" s="153">
        <v>0</v>
      </c>
      <c r="K19" s="11">
        <v>0</v>
      </c>
      <c r="L19" s="11">
        <v>0</v>
      </c>
      <c r="M19" s="146">
        <v>0</v>
      </c>
      <c r="N19" s="11">
        <v>37.8</v>
      </c>
      <c r="O19" s="11">
        <v>40</v>
      </c>
      <c r="P19" s="11">
        <v>0</v>
      </c>
      <c r="Q19" s="11">
        <v>0</v>
      </c>
      <c r="R19" s="128" t="s">
        <v>115</v>
      </c>
      <c r="S19" s="11">
        <v>7638.3</v>
      </c>
      <c r="T19" s="11">
        <v>1130.32</v>
      </c>
      <c r="U19" s="11">
        <v>104.8</v>
      </c>
      <c r="V19" s="146">
        <v>93.94</v>
      </c>
      <c r="W19" s="11">
        <v>6653.5</v>
      </c>
      <c r="X19" s="11">
        <v>6547.21</v>
      </c>
      <c r="Y19" s="11">
        <v>51</v>
      </c>
      <c r="Z19" s="146">
        <v>17.32</v>
      </c>
      <c r="AA19" s="11">
        <v>0</v>
      </c>
      <c r="AB19" s="11">
        <v>0</v>
      </c>
      <c r="AC19" s="11">
        <v>0</v>
      </c>
      <c r="AD19" s="11">
        <v>0</v>
      </c>
    </row>
    <row r="20" spans="1:30" ht="12.75">
      <c r="A20" s="128" t="s">
        <v>116</v>
      </c>
      <c r="B20" s="11">
        <v>62039.2</v>
      </c>
      <c r="C20" s="11">
        <v>82383.46</v>
      </c>
      <c r="D20" s="11">
        <v>0</v>
      </c>
      <c r="E20" s="146">
        <v>0</v>
      </c>
      <c r="F20" s="153">
        <v>8029.7</v>
      </c>
      <c r="G20" s="11">
        <v>11717.58</v>
      </c>
      <c r="H20" s="11">
        <v>0</v>
      </c>
      <c r="I20" s="11">
        <v>0</v>
      </c>
      <c r="J20" s="153">
        <v>59.3</v>
      </c>
      <c r="K20" s="11">
        <v>8.3</v>
      </c>
      <c r="L20" s="11">
        <v>0</v>
      </c>
      <c r="M20" s="146">
        <v>0</v>
      </c>
      <c r="N20" s="11">
        <v>0</v>
      </c>
      <c r="O20" s="11">
        <v>23.7</v>
      </c>
      <c r="P20" s="11">
        <v>0</v>
      </c>
      <c r="Q20" s="11">
        <v>0</v>
      </c>
      <c r="R20" s="128" t="s">
        <v>116</v>
      </c>
      <c r="S20" s="11">
        <v>7898.3</v>
      </c>
      <c r="T20" s="11">
        <v>7103.46</v>
      </c>
      <c r="U20" s="11">
        <v>417.5</v>
      </c>
      <c r="V20" s="146">
        <v>3.9</v>
      </c>
      <c r="W20" s="11">
        <v>1252.3</v>
      </c>
      <c r="X20" s="11">
        <v>692.4</v>
      </c>
      <c r="Y20" s="11">
        <v>13.9</v>
      </c>
      <c r="Z20" s="146">
        <v>0</v>
      </c>
      <c r="AA20" s="11">
        <v>0</v>
      </c>
      <c r="AB20" s="11">
        <v>0</v>
      </c>
      <c r="AC20" s="11">
        <v>0</v>
      </c>
      <c r="AD20" s="11">
        <v>0</v>
      </c>
    </row>
    <row r="21" spans="1:30" ht="12.75">
      <c r="A21" s="128" t="s">
        <v>117</v>
      </c>
      <c r="B21" s="11">
        <v>112887</v>
      </c>
      <c r="C21" s="11">
        <v>101186.83</v>
      </c>
      <c r="D21" s="11">
        <v>0</v>
      </c>
      <c r="E21" s="146">
        <v>0</v>
      </c>
      <c r="F21" s="153">
        <v>1385.3</v>
      </c>
      <c r="G21" s="11">
        <v>2284.83</v>
      </c>
      <c r="H21" s="11">
        <v>0</v>
      </c>
      <c r="I21" s="11">
        <v>0</v>
      </c>
      <c r="J21" s="153">
        <v>0</v>
      </c>
      <c r="K21" s="11">
        <v>9.91</v>
      </c>
      <c r="L21" s="11">
        <v>0</v>
      </c>
      <c r="M21" s="146">
        <v>0</v>
      </c>
      <c r="N21" s="11">
        <v>0</v>
      </c>
      <c r="O21" s="11">
        <v>0</v>
      </c>
      <c r="P21" s="11">
        <v>0</v>
      </c>
      <c r="Q21" s="11">
        <v>0</v>
      </c>
      <c r="R21" s="128" t="s">
        <v>117</v>
      </c>
      <c r="S21" s="11">
        <v>37176</v>
      </c>
      <c r="T21" s="11">
        <v>23159.23</v>
      </c>
      <c r="U21" s="11">
        <v>580.6</v>
      </c>
      <c r="V21" s="146">
        <v>154.06</v>
      </c>
      <c r="W21" s="11">
        <v>4313.7</v>
      </c>
      <c r="X21" s="11">
        <v>7561.48</v>
      </c>
      <c r="Y21" s="11">
        <v>155.4</v>
      </c>
      <c r="Z21" s="146">
        <v>312.9</v>
      </c>
      <c r="AA21" s="11">
        <v>0</v>
      </c>
      <c r="AB21" s="11">
        <v>0</v>
      </c>
      <c r="AC21" s="11">
        <v>0</v>
      </c>
      <c r="AD21" s="11">
        <v>0</v>
      </c>
    </row>
    <row r="22" spans="1:30" ht="12.75">
      <c r="A22" s="128" t="s">
        <v>118</v>
      </c>
      <c r="B22" s="11">
        <v>32891.6</v>
      </c>
      <c r="C22" s="11">
        <v>19233.88</v>
      </c>
      <c r="D22" s="11">
        <v>0</v>
      </c>
      <c r="E22" s="146">
        <v>0</v>
      </c>
      <c r="F22" s="153">
        <v>556.3</v>
      </c>
      <c r="G22" s="11">
        <v>750.34</v>
      </c>
      <c r="H22" s="11">
        <v>0</v>
      </c>
      <c r="I22" s="11">
        <v>0</v>
      </c>
      <c r="J22" s="153">
        <v>909.8</v>
      </c>
      <c r="K22" s="11">
        <v>312.45</v>
      </c>
      <c r="L22" s="11">
        <v>0</v>
      </c>
      <c r="M22" s="146">
        <v>0</v>
      </c>
      <c r="N22" s="11">
        <v>0</v>
      </c>
      <c r="O22" s="11">
        <v>0</v>
      </c>
      <c r="P22" s="11">
        <v>0</v>
      </c>
      <c r="Q22" s="11">
        <v>0</v>
      </c>
      <c r="R22" s="128" t="s">
        <v>118</v>
      </c>
      <c r="S22" s="11">
        <v>458.3</v>
      </c>
      <c r="T22" s="11">
        <v>754.99</v>
      </c>
      <c r="U22" s="11">
        <v>0</v>
      </c>
      <c r="V22" s="146">
        <v>0</v>
      </c>
      <c r="W22" s="11">
        <v>633.1</v>
      </c>
      <c r="X22" s="11">
        <v>129.54</v>
      </c>
      <c r="Y22" s="11">
        <v>0</v>
      </c>
      <c r="Z22" s="146">
        <v>0</v>
      </c>
      <c r="AA22" s="11">
        <v>0</v>
      </c>
      <c r="AB22" s="11">
        <v>0</v>
      </c>
      <c r="AC22" s="11">
        <v>0</v>
      </c>
      <c r="AD22" s="11">
        <v>0</v>
      </c>
    </row>
    <row r="23" spans="1:38" s="76" customFormat="1" ht="12.75">
      <c r="A23" s="166" t="s">
        <v>103</v>
      </c>
      <c r="B23" s="167">
        <f aca="true" t="shared" si="2" ref="B23:Q23">SUM(B19:B22)</f>
        <v>219009.9</v>
      </c>
      <c r="C23" s="167">
        <f t="shared" si="2"/>
        <v>210919.03000000003</v>
      </c>
      <c r="D23" s="167">
        <f t="shared" si="2"/>
        <v>0</v>
      </c>
      <c r="E23" s="167">
        <f t="shared" si="2"/>
        <v>0</v>
      </c>
      <c r="F23" s="167">
        <f t="shared" si="2"/>
        <v>9995.999999999998</v>
      </c>
      <c r="G23" s="167">
        <f t="shared" si="2"/>
        <v>14764</v>
      </c>
      <c r="H23" s="167">
        <f t="shared" si="2"/>
        <v>0</v>
      </c>
      <c r="I23" s="167">
        <f t="shared" si="2"/>
        <v>0</v>
      </c>
      <c r="J23" s="167">
        <f t="shared" si="2"/>
        <v>969.0999999999999</v>
      </c>
      <c r="K23" s="167">
        <f t="shared" si="2"/>
        <v>330.65999999999997</v>
      </c>
      <c r="L23" s="167">
        <f t="shared" si="2"/>
        <v>0</v>
      </c>
      <c r="M23" s="167">
        <f t="shared" si="2"/>
        <v>0</v>
      </c>
      <c r="N23" s="167">
        <f>SUM(N19:N22)</f>
        <v>37.8</v>
      </c>
      <c r="O23" s="167">
        <f>SUM(O19:O22)</f>
        <v>63.7</v>
      </c>
      <c r="P23" s="167">
        <f t="shared" si="2"/>
        <v>0</v>
      </c>
      <c r="Q23" s="167">
        <f t="shared" si="2"/>
        <v>0</v>
      </c>
      <c r="R23" s="166" t="s">
        <v>103</v>
      </c>
      <c r="S23" s="167">
        <f aca="true" t="shared" si="3" ref="S23:AD23">SUM(S19:S22)</f>
        <v>53170.9</v>
      </c>
      <c r="T23" s="167">
        <f t="shared" si="3"/>
        <v>32148.000000000004</v>
      </c>
      <c r="U23" s="167">
        <f t="shared" si="3"/>
        <v>1102.9</v>
      </c>
      <c r="V23" s="167">
        <f t="shared" si="3"/>
        <v>251.9</v>
      </c>
      <c r="W23" s="167">
        <f t="shared" si="3"/>
        <v>12852.6</v>
      </c>
      <c r="X23" s="167">
        <f t="shared" si="3"/>
        <v>14930.630000000001</v>
      </c>
      <c r="Y23" s="167">
        <f t="shared" si="3"/>
        <v>220.3</v>
      </c>
      <c r="Z23" s="167">
        <f t="shared" si="3"/>
        <v>330.21999999999997</v>
      </c>
      <c r="AA23" s="167">
        <f t="shared" si="3"/>
        <v>0</v>
      </c>
      <c r="AB23" s="167">
        <f t="shared" si="3"/>
        <v>0</v>
      </c>
      <c r="AC23" s="167">
        <f t="shared" si="3"/>
        <v>0</v>
      </c>
      <c r="AD23" s="167">
        <f t="shared" si="3"/>
        <v>0</v>
      </c>
      <c r="AJ23" s="41"/>
      <c r="AK23" s="41"/>
      <c r="AL23" s="41"/>
    </row>
    <row r="24" spans="1:30" ht="12.75">
      <c r="A24" s="130" t="s">
        <v>119</v>
      </c>
      <c r="B24" s="11"/>
      <c r="C24" s="11"/>
      <c r="D24" s="11"/>
      <c r="E24" s="146"/>
      <c r="F24" s="153"/>
      <c r="G24" s="11"/>
      <c r="H24" s="11"/>
      <c r="I24" s="11"/>
      <c r="J24" s="153"/>
      <c r="K24" s="11"/>
      <c r="L24" s="11"/>
      <c r="M24" s="146"/>
      <c r="N24" s="11"/>
      <c r="O24" s="11"/>
      <c r="P24" s="11"/>
      <c r="Q24" s="11"/>
      <c r="R24" s="130" t="s">
        <v>119</v>
      </c>
      <c r="S24" s="11"/>
      <c r="T24" s="11"/>
      <c r="U24" s="11"/>
      <c r="V24" s="146"/>
      <c r="W24" s="11"/>
      <c r="X24" s="11"/>
      <c r="Y24" s="11"/>
      <c r="Z24" s="146"/>
      <c r="AA24" s="11"/>
      <c r="AB24" s="11"/>
      <c r="AC24" s="11"/>
      <c r="AD24" s="11"/>
    </row>
    <row r="25" spans="1:30" ht="12.75">
      <c r="A25" s="128" t="s">
        <v>120</v>
      </c>
      <c r="B25" s="67">
        <v>68071.6</v>
      </c>
      <c r="C25" s="67">
        <v>64163.08</v>
      </c>
      <c r="D25" s="67">
        <v>0</v>
      </c>
      <c r="E25" s="147">
        <v>0</v>
      </c>
      <c r="F25" s="154">
        <v>368.9</v>
      </c>
      <c r="G25" s="67">
        <v>234</v>
      </c>
      <c r="H25" s="67">
        <v>0</v>
      </c>
      <c r="I25" s="67">
        <v>0</v>
      </c>
      <c r="J25" s="154">
        <v>0</v>
      </c>
      <c r="K25" s="67">
        <v>86.96</v>
      </c>
      <c r="L25" s="67">
        <v>0</v>
      </c>
      <c r="M25" s="147">
        <v>0</v>
      </c>
      <c r="N25" s="67">
        <v>0</v>
      </c>
      <c r="O25" s="67">
        <v>12.9</v>
      </c>
      <c r="P25" s="67">
        <v>0</v>
      </c>
      <c r="Q25" s="67">
        <v>0</v>
      </c>
      <c r="R25" s="128" t="s">
        <v>120</v>
      </c>
      <c r="S25" s="67">
        <v>9242.8</v>
      </c>
      <c r="T25" s="67">
        <v>4393.07</v>
      </c>
      <c r="U25" s="67">
        <v>362.6</v>
      </c>
      <c r="V25" s="147">
        <v>19.5</v>
      </c>
      <c r="W25" s="67">
        <v>27894.2</v>
      </c>
      <c r="X25" s="67">
        <v>19080.03</v>
      </c>
      <c r="Y25" s="67">
        <v>157.5</v>
      </c>
      <c r="Z25" s="147">
        <v>226.6</v>
      </c>
      <c r="AA25" s="67">
        <v>0</v>
      </c>
      <c r="AB25" s="67">
        <v>0</v>
      </c>
      <c r="AC25" s="67">
        <v>0</v>
      </c>
      <c r="AD25" s="67">
        <v>0</v>
      </c>
    </row>
    <row r="26" spans="1:30" ht="12.75">
      <c r="A26" s="128" t="s">
        <v>121</v>
      </c>
      <c r="B26" s="67">
        <v>74269.2</v>
      </c>
      <c r="C26" s="67">
        <v>68322.8</v>
      </c>
      <c r="D26" s="67">
        <v>0</v>
      </c>
      <c r="E26" s="147">
        <v>0</v>
      </c>
      <c r="F26" s="154">
        <v>540.9</v>
      </c>
      <c r="G26" s="67">
        <v>288.9</v>
      </c>
      <c r="H26" s="67">
        <v>0</v>
      </c>
      <c r="I26" s="67">
        <v>0</v>
      </c>
      <c r="J26" s="154">
        <v>0</v>
      </c>
      <c r="K26" s="67">
        <v>0</v>
      </c>
      <c r="L26" s="67">
        <v>0</v>
      </c>
      <c r="M26" s="147">
        <v>0</v>
      </c>
      <c r="N26" s="67">
        <v>377.1</v>
      </c>
      <c r="O26" s="67">
        <v>517.83</v>
      </c>
      <c r="P26" s="67">
        <v>344.8</v>
      </c>
      <c r="Q26" s="67">
        <v>216.23</v>
      </c>
      <c r="R26" s="128" t="s">
        <v>121</v>
      </c>
      <c r="S26" s="67">
        <v>21665.1</v>
      </c>
      <c r="T26" s="67">
        <v>14720.3</v>
      </c>
      <c r="U26" s="67">
        <v>1334.7</v>
      </c>
      <c r="V26" s="147">
        <v>1161.5</v>
      </c>
      <c r="W26" s="67">
        <v>8362.1</v>
      </c>
      <c r="X26" s="67">
        <v>7243.58</v>
      </c>
      <c r="Y26" s="67">
        <v>388.1</v>
      </c>
      <c r="Z26" s="147">
        <v>180.78</v>
      </c>
      <c r="AA26" s="67">
        <v>0</v>
      </c>
      <c r="AB26" s="67">
        <v>0</v>
      </c>
      <c r="AC26" s="67">
        <v>0</v>
      </c>
      <c r="AD26" s="67">
        <v>0</v>
      </c>
    </row>
    <row r="27" spans="1:30" ht="12.75">
      <c r="A27" s="128" t="s">
        <v>122</v>
      </c>
      <c r="B27" s="67">
        <v>52823.2</v>
      </c>
      <c r="C27" s="67">
        <v>54818.47</v>
      </c>
      <c r="D27" s="67">
        <v>0</v>
      </c>
      <c r="E27" s="147">
        <v>0</v>
      </c>
      <c r="F27" s="154">
        <v>0</v>
      </c>
      <c r="G27" s="67">
        <v>0</v>
      </c>
      <c r="H27" s="67">
        <v>0</v>
      </c>
      <c r="I27" s="67">
        <v>0</v>
      </c>
      <c r="J27" s="154">
        <v>0</v>
      </c>
      <c r="K27" s="67">
        <v>0</v>
      </c>
      <c r="L27" s="67">
        <v>0</v>
      </c>
      <c r="M27" s="147">
        <v>0</v>
      </c>
      <c r="N27" s="67">
        <v>41.9</v>
      </c>
      <c r="O27" s="67">
        <v>0</v>
      </c>
      <c r="P27" s="67">
        <v>0</v>
      </c>
      <c r="Q27" s="67">
        <v>0</v>
      </c>
      <c r="R27" s="128" t="s">
        <v>122</v>
      </c>
      <c r="S27" s="67">
        <v>25399.1</v>
      </c>
      <c r="T27" s="67">
        <v>19806.87</v>
      </c>
      <c r="U27" s="67">
        <v>1005.5</v>
      </c>
      <c r="V27" s="147">
        <v>38.6</v>
      </c>
      <c r="W27" s="67">
        <v>7808.5</v>
      </c>
      <c r="X27" s="67">
        <v>6038.27</v>
      </c>
      <c r="Y27" s="67">
        <v>59.8</v>
      </c>
      <c r="Z27" s="147">
        <v>0</v>
      </c>
      <c r="AA27" s="67">
        <v>0</v>
      </c>
      <c r="AB27" s="67">
        <v>0</v>
      </c>
      <c r="AC27" s="67">
        <v>0</v>
      </c>
      <c r="AD27" s="67">
        <v>0</v>
      </c>
    </row>
    <row r="28" spans="1:30" s="76" customFormat="1" ht="12.75">
      <c r="A28" s="166" t="s">
        <v>103</v>
      </c>
      <c r="B28" s="167">
        <f aca="true" t="shared" si="4" ref="B28:Q28">SUM(B25:B27)</f>
        <v>195164</v>
      </c>
      <c r="C28" s="167">
        <f t="shared" si="4"/>
        <v>187304.35</v>
      </c>
      <c r="D28" s="167">
        <f t="shared" si="4"/>
        <v>0</v>
      </c>
      <c r="E28" s="167">
        <f t="shared" si="4"/>
        <v>0</v>
      </c>
      <c r="F28" s="167">
        <f t="shared" si="4"/>
        <v>909.8</v>
      </c>
      <c r="G28" s="167">
        <f t="shared" si="4"/>
        <v>522.9</v>
      </c>
      <c r="H28" s="167">
        <f t="shared" si="4"/>
        <v>0</v>
      </c>
      <c r="I28" s="167">
        <f t="shared" si="4"/>
        <v>0</v>
      </c>
      <c r="J28" s="167">
        <f t="shared" si="4"/>
        <v>0</v>
      </c>
      <c r="K28" s="167">
        <f t="shared" si="4"/>
        <v>86.96</v>
      </c>
      <c r="L28" s="167">
        <f t="shared" si="4"/>
        <v>0</v>
      </c>
      <c r="M28" s="167">
        <f t="shared" si="4"/>
        <v>0</v>
      </c>
      <c r="N28" s="167">
        <f>SUM(N25:N27)</f>
        <v>419</v>
      </c>
      <c r="O28" s="167">
        <f>SUM(O25:O27)</f>
        <v>530.73</v>
      </c>
      <c r="P28" s="167">
        <f t="shared" si="4"/>
        <v>344.8</v>
      </c>
      <c r="Q28" s="167">
        <f t="shared" si="4"/>
        <v>216.23</v>
      </c>
      <c r="R28" s="166" t="s">
        <v>103</v>
      </c>
      <c r="S28" s="167">
        <f aca="true" t="shared" si="5" ref="S28:AD28">SUM(S25:S27)</f>
        <v>56307</v>
      </c>
      <c r="T28" s="167">
        <f t="shared" si="5"/>
        <v>38920.24</v>
      </c>
      <c r="U28" s="167">
        <f t="shared" si="5"/>
        <v>2702.8</v>
      </c>
      <c r="V28" s="167">
        <f t="shared" si="5"/>
        <v>1219.6</v>
      </c>
      <c r="W28" s="167">
        <f t="shared" si="5"/>
        <v>44064.8</v>
      </c>
      <c r="X28" s="167">
        <f t="shared" si="5"/>
        <v>32361.88</v>
      </c>
      <c r="Y28" s="167">
        <f t="shared" si="5"/>
        <v>605.4</v>
      </c>
      <c r="Z28" s="167">
        <f t="shared" si="5"/>
        <v>407.38</v>
      </c>
      <c r="AA28" s="167">
        <f t="shared" si="5"/>
        <v>0</v>
      </c>
      <c r="AB28" s="167">
        <f t="shared" si="5"/>
        <v>0</v>
      </c>
      <c r="AC28" s="167">
        <f t="shared" si="5"/>
        <v>0</v>
      </c>
      <c r="AD28" s="167">
        <f t="shared" si="5"/>
        <v>0</v>
      </c>
    </row>
    <row r="29" spans="1:30" ht="12.75">
      <c r="A29" s="130" t="s">
        <v>123</v>
      </c>
      <c r="B29" s="11"/>
      <c r="C29" s="11"/>
      <c r="D29" s="11"/>
      <c r="E29" s="146"/>
      <c r="F29" s="153"/>
      <c r="G29" s="11"/>
      <c r="H29" s="11"/>
      <c r="I29" s="11"/>
      <c r="J29" s="153"/>
      <c r="K29" s="11"/>
      <c r="L29" s="11"/>
      <c r="M29" s="146"/>
      <c r="N29" s="11"/>
      <c r="O29" s="11"/>
      <c r="P29" s="11"/>
      <c r="Q29" s="11"/>
      <c r="R29" s="130" t="s">
        <v>123</v>
      </c>
      <c r="S29" s="11"/>
      <c r="T29" s="11"/>
      <c r="U29" s="11"/>
      <c r="V29" s="146"/>
      <c r="W29" s="11"/>
      <c r="X29" s="11"/>
      <c r="Y29" s="11"/>
      <c r="Z29" s="146"/>
      <c r="AA29" s="11"/>
      <c r="AB29" s="11"/>
      <c r="AC29" s="11"/>
      <c r="AD29" s="11"/>
    </row>
    <row r="30" spans="1:30" ht="12.75">
      <c r="A30" s="128" t="s">
        <v>124</v>
      </c>
      <c r="B30" s="11">
        <v>46662.2</v>
      </c>
      <c r="C30" s="11">
        <v>67226.91</v>
      </c>
      <c r="D30" s="11">
        <v>0</v>
      </c>
      <c r="E30" s="146">
        <v>0</v>
      </c>
      <c r="F30" s="153">
        <v>620.5</v>
      </c>
      <c r="G30" s="11">
        <v>130.4</v>
      </c>
      <c r="H30" s="11">
        <v>0</v>
      </c>
      <c r="I30" s="11">
        <v>0</v>
      </c>
      <c r="J30" s="153">
        <v>0</v>
      </c>
      <c r="K30" s="11">
        <v>0</v>
      </c>
      <c r="L30" s="11">
        <v>0</v>
      </c>
      <c r="M30" s="146">
        <v>0</v>
      </c>
      <c r="N30" s="11">
        <v>41.1</v>
      </c>
      <c r="O30" s="11">
        <v>64.7</v>
      </c>
      <c r="P30" s="11">
        <v>0</v>
      </c>
      <c r="Q30" s="11">
        <v>0</v>
      </c>
      <c r="R30" s="128" t="s">
        <v>124</v>
      </c>
      <c r="S30" s="11">
        <v>9979</v>
      </c>
      <c r="T30" s="11">
        <v>2971.08</v>
      </c>
      <c r="U30" s="11">
        <v>723.8</v>
      </c>
      <c r="V30" s="146">
        <v>1110.2</v>
      </c>
      <c r="W30" s="11">
        <v>4413.7</v>
      </c>
      <c r="X30" s="11">
        <v>4146.64</v>
      </c>
      <c r="Y30" s="11">
        <v>280.3</v>
      </c>
      <c r="Z30" s="146">
        <v>752.6</v>
      </c>
      <c r="AA30" s="11">
        <v>0</v>
      </c>
      <c r="AB30" s="11">
        <v>0</v>
      </c>
      <c r="AC30" s="11">
        <v>0</v>
      </c>
      <c r="AD30" s="11">
        <v>0</v>
      </c>
    </row>
    <row r="31" spans="1:30" ht="12.75">
      <c r="A31" s="128" t="s">
        <v>125</v>
      </c>
      <c r="B31" s="11">
        <v>27648.7</v>
      </c>
      <c r="C31" s="11">
        <v>26407.54</v>
      </c>
      <c r="D31" s="11">
        <v>0</v>
      </c>
      <c r="E31" s="146">
        <v>0</v>
      </c>
      <c r="F31" s="153">
        <v>0</v>
      </c>
      <c r="G31" s="11">
        <v>0</v>
      </c>
      <c r="H31" s="11">
        <v>0</v>
      </c>
      <c r="I31" s="11">
        <v>0</v>
      </c>
      <c r="J31" s="153">
        <v>0</v>
      </c>
      <c r="K31" s="11">
        <v>0</v>
      </c>
      <c r="L31" s="11">
        <v>0</v>
      </c>
      <c r="M31" s="146">
        <v>0</v>
      </c>
      <c r="N31" s="11">
        <v>114.6</v>
      </c>
      <c r="O31" s="11">
        <v>275</v>
      </c>
      <c r="P31" s="11">
        <v>114.6</v>
      </c>
      <c r="Q31" s="11">
        <v>275</v>
      </c>
      <c r="R31" s="128" t="s">
        <v>125</v>
      </c>
      <c r="S31" s="11">
        <v>8014.9</v>
      </c>
      <c r="T31" s="11">
        <v>5458.86</v>
      </c>
      <c r="U31" s="11">
        <v>2434.3</v>
      </c>
      <c r="V31" s="146">
        <v>1759.1</v>
      </c>
      <c r="W31" s="11">
        <v>3941.1</v>
      </c>
      <c r="X31" s="11">
        <v>4175.78</v>
      </c>
      <c r="Y31" s="11">
        <v>962.3</v>
      </c>
      <c r="Z31" s="146">
        <v>961.3</v>
      </c>
      <c r="AA31" s="11">
        <v>0</v>
      </c>
      <c r="AB31" s="11">
        <v>0</v>
      </c>
      <c r="AC31" s="11">
        <v>0</v>
      </c>
      <c r="AD31" s="11">
        <v>0</v>
      </c>
    </row>
    <row r="32" spans="1:30" s="76" customFormat="1" ht="12.75">
      <c r="A32" s="166" t="s">
        <v>103</v>
      </c>
      <c r="B32" s="167">
        <f aca="true" t="shared" si="6" ref="B32:Q32">SUM(B30:B31)</f>
        <v>74310.9</v>
      </c>
      <c r="C32" s="167">
        <f t="shared" si="6"/>
        <v>93634.45000000001</v>
      </c>
      <c r="D32" s="167">
        <f t="shared" si="6"/>
        <v>0</v>
      </c>
      <c r="E32" s="167">
        <f t="shared" si="6"/>
        <v>0</v>
      </c>
      <c r="F32" s="167">
        <f t="shared" si="6"/>
        <v>620.5</v>
      </c>
      <c r="G32" s="167">
        <f t="shared" si="6"/>
        <v>130.4</v>
      </c>
      <c r="H32" s="167">
        <f t="shared" si="6"/>
        <v>0</v>
      </c>
      <c r="I32" s="167">
        <f t="shared" si="6"/>
        <v>0</v>
      </c>
      <c r="J32" s="167">
        <f t="shared" si="6"/>
        <v>0</v>
      </c>
      <c r="K32" s="167">
        <f t="shared" si="6"/>
        <v>0</v>
      </c>
      <c r="L32" s="167">
        <f t="shared" si="6"/>
        <v>0</v>
      </c>
      <c r="M32" s="167">
        <f t="shared" si="6"/>
        <v>0</v>
      </c>
      <c r="N32" s="167">
        <f>SUM(N30:N31)</f>
        <v>155.7</v>
      </c>
      <c r="O32" s="167">
        <f>SUM(O30:O31)</f>
        <v>339.7</v>
      </c>
      <c r="P32" s="167">
        <f t="shared" si="6"/>
        <v>114.6</v>
      </c>
      <c r="Q32" s="167">
        <f t="shared" si="6"/>
        <v>275</v>
      </c>
      <c r="R32" s="166" t="s">
        <v>103</v>
      </c>
      <c r="S32" s="167">
        <f aca="true" t="shared" si="7" ref="S32:AD32">SUM(S30:S31)</f>
        <v>17993.9</v>
      </c>
      <c r="T32" s="167">
        <f t="shared" si="7"/>
        <v>8429.939999999999</v>
      </c>
      <c r="U32" s="167">
        <f t="shared" si="7"/>
        <v>3158.1000000000004</v>
      </c>
      <c r="V32" s="167">
        <f t="shared" si="7"/>
        <v>2869.3</v>
      </c>
      <c r="W32" s="167">
        <f t="shared" si="7"/>
        <v>8354.8</v>
      </c>
      <c r="X32" s="167">
        <f t="shared" si="7"/>
        <v>8322.42</v>
      </c>
      <c r="Y32" s="167">
        <f t="shared" si="7"/>
        <v>1242.6</v>
      </c>
      <c r="Z32" s="167">
        <f t="shared" si="7"/>
        <v>1713.9</v>
      </c>
      <c r="AA32" s="167">
        <f t="shared" si="7"/>
        <v>0</v>
      </c>
      <c r="AB32" s="167">
        <f t="shared" si="7"/>
        <v>0</v>
      </c>
      <c r="AC32" s="167">
        <f t="shared" si="7"/>
        <v>0</v>
      </c>
      <c r="AD32" s="167">
        <f t="shared" si="7"/>
        <v>0</v>
      </c>
    </row>
    <row r="33" spans="1:30" ht="12.75">
      <c r="A33" s="130" t="s">
        <v>126</v>
      </c>
      <c r="B33" s="11"/>
      <c r="C33" s="11"/>
      <c r="D33" s="11"/>
      <c r="E33" s="146"/>
      <c r="F33" s="153"/>
      <c r="G33" s="11"/>
      <c r="H33" s="11"/>
      <c r="I33" s="11"/>
      <c r="J33" s="153"/>
      <c r="K33" s="11"/>
      <c r="L33" s="11"/>
      <c r="M33" s="146"/>
      <c r="N33" s="11"/>
      <c r="O33" s="11"/>
      <c r="P33" s="11"/>
      <c r="Q33" s="11"/>
      <c r="R33" s="130" t="s">
        <v>126</v>
      </c>
      <c r="S33" s="11"/>
      <c r="T33" s="11"/>
      <c r="U33" s="11"/>
      <c r="V33" s="146"/>
      <c r="W33" s="11"/>
      <c r="X33" s="11"/>
      <c r="Y33" s="11"/>
      <c r="Z33" s="146"/>
      <c r="AA33" s="11"/>
      <c r="AB33" s="11"/>
      <c r="AC33" s="11"/>
      <c r="AD33" s="11"/>
    </row>
    <row r="34" spans="1:30" ht="12.75">
      <c r="A34" s="128" t="s">
        <v>127</v>
      </c>
      <c r="B34" s="11">
        <v>38448.9</v>
      </c>
      <c r="C34" s="11">
        <v>45965.8</v>
      </c>
      <c r="D34" s="11">
        <v>0</v>
      </c>
      <c r="E34" s="146">
        <v>0</v>
      </c>
      <c r="F34" s="153">
        <v>12528.3</v>
      </c>
      <c r="G34" s="11">
        <v>12235.61</v>
      </c>
      <c r="H34" s="11">
        <v>0</v>
      </c>
      <c r="I34" s="11">
        <v>0</v>
      </c>
      <c r="J34" s="153">
        <v>0</v>
      </c>
      <c r="K34" s="11">
        <v>0</v>
      </c>
      <c r="L34" s="11">
        <v>0</v>
      </c>
      <c r="M34" s="146">
        <v>0</v>
      </c>
      <c r="N34" s="11">
        <v>140.5</v>
      </c>
      <c r="O34" s="11">
        <v>0</v>
      </c>
      <c r="P34" s="11">
        <v>0</v>
      </c>
      <c r="Q34" s="11">
        <v>0</v>
      </c>
      <c r="R34" s="128" t="s">
        <v>127</v>
      </c>
      <c r="S34" s="11">
        <v>1165.3</v>
      </c>
      <c r="T34" s="11">
        <v>4266.09</v>
      </c>
      <c r="U34" s="11">
        <v>0</v>
      </c>
      <c r="V34" s="146">
        <v>0</v>
      </c>
      <c r="W34" s="11">
        <v>408.8</v>
      </c>
      <c r="X34" s="11">
        <v>545.26</v>
      </c>
      <c r="Y34" s="11">
        <v>0</v>
      </c>
      <c r="Z34" s="146">
        <v>0</v>
      </c>
      <c r="AA34" s="11">
        <v>0</v>
      </c>
      <c r="AB34" s="11">
        <v>0</v>
      </c>
      <c r="AC34" s="11">
        <v>0</v>
      </c>
      <c r="AD34" s="11">
        <v>0</v>
      </c>
    </row>
    <row r="35" spans="1:30" ht="12.75">
      <c r="A35" s="128" t="s">
        <v>128</v>
      </c>
      <c r="B35" s="11">
        <v>114352.2</v>
      </c>
      <c r="C35" s="11">
        <v>145123.28</v>
      </c>
      <c r="D35" s="11">
        <v>0</v>
      </c>
      <c r="E35" s="146">
        <v>0</v>
      </c>
      <c r="F35" s="153">
        <v>1543.3</v>
      </c>
      <c r="G35" s="11">
        <v>668.3</v>
      </c>
      <c r="H35" s="11">
        <v>0</v>
      </c>
      <c r="I35" s="11">
        <v>0</v>
      </c>
      <c r="J35" s="153">
        <v>0</v>
      </c>
      <c r="K35" s="11">
        <v>0</v>
      </c>
      <c r="L35" s="11">
        <v>0</v>
      </c>
      <c r="M35" s="146">
        <v>0</v>
      </c>
      <c r="N35" s="11">
        <v>9</v>
      </c>
      <c r="O35" s="11">
        <v>0</v>
      </c>
      <c r="P35" s="11">
        <v>0</v>
      </c>
      <c r="Q35" s="11">
        <v>0</v>
      </c>
      <c r="R35" s="128" t="s">
        <v>128</v>
      </c>
      <c r="S35" s="11">
        <v>21794.1</v>
      </c>
      <c r="T35" s="11">
        <v>14139.03</v>
      </c>
      <c r="U35" s="11">
        <v>401.3</v>
      </c>
      <c r="V35" s="146">
        <v>1158.2</v>
      </c>
      <c r="W35" s="11">
        <v>1091.5</v>
      </c>
      <c r="X35" s="11">
        <v>1038</v>
      </c>
      <c r="Y35" s="11">
        <v>144.1</v>
      </c>
      <c r="Z35" s="146">
        <v>399.7</v>
      </c>
      <c r="AA35" s="11">
        <v>31.1</v>
      </c>
      <c r="AB35" s="11">
        <v>0</v>
      </c>
      <c r="AC35" s="11">
        <v>31.1</v>
      </c>
      <c r="AD35" s="11">
        <v>0</v>
      </c>
    </row>
    <row r="36" spans="1:30" ht="12.75">
      <c r="A36" s="128" t="s">
        <v>129</v>
      </c>
      <c r="B36" s="11">
        <v>38679.4</v>
      </c>
      <c r="C36" s="11">
        <v>38299.84</v>
      </c>
      <c r="D36" s="11">
        <v>0</v>
      </c>
      <c r="E36" s="146">
        <v>0</v>
      </c>
      <c r="F36" s="153">
        <v>16006</v>
      </c>
      <c r="G36" s="11">
        <v>12037.87</v>
      </c>
      <c r="H36" s="11">
        <v>0</v>
      </c>
      <c r="I36" s="11">
        <v>0</v>
      </c>
      <c r="J36" s="153">
        <v>0</v>
      </c>
      <c r="K36" s="11">
        <v>0</v>
      </c>
      <c r="L36" s="11">
        <v>0</v>
      </c>
      <c r="M36" s="146">
        <v>0</v>
      </c>
      <c r="N36" s="11">
        <v>107.8</v>
      </c>
      <c r="O36" s="11">
        <v>79.7</v>
      </c>
      <c r="P36" s="11">
        <v>0</v>
      </c>
      <c r="Q36" s="11">
        <v>0</v>
      </c>
      <c r="R36" s="128" t="s">
        <v>129</v>
      </c>
      <c r="S36" s="11">
        <v>209.6</v>
      </c>
      <c r="T36" s="11">
        <v>1158</v>
      </c>
      <c r="U36" s="11">
        <v>0</v>
      </c>
      <c r="V36" s="146">
        <v>0</v>
      </c>
      <c r="W36" s="11">
        <v>256.2</v>
      </c>
      <c r="X36" s="11">
        <v>3.2</v>
      </c>
      <c r="Y36" s="11">
        <v>0</v>
      </c>
      <c r="Z36" s="146">
        <v>0</v>
      </c>
      <c r="AA36" s="11">
        <v>0</v>
      </c>
      <c r="AB36" s="11">
        <v>0</v>
      </c>
      <c r="AC36" s="11">
        <v>0</v>
      </c>
      <c r="AD36" s="11">
        <v>0</v>
      </c>
    </row>
    <row r="37" spans="1:30" ht="12.75">
      <c r="A37" s="128" t="s">
        <v>130</v>
      </c>
      <c r="B37" s="11">
        <v>16777.5</v>
      </c>
      <c r="C37" s="11">
        <v>50384.67</v>
      </c>
      <c r="D37" s="11">
        <v>0</v>
      </c>
      <c r="E37" s="146">
        <v>0</v>
      </c>
      <c r="F37" s="153">
        <v>40033</v>
      </c>
      <c r="G37" s="11">
        <v>41899.31</v>
      </c>
      <c r="H37" s="11">
        <v>0</v>
      </c>
      <c r="I37" s="11">
        <v>0</v>
      </c>
      <c r="J37" s="153">
        <v>6.2</v>
      </c>
      <c r="K37" s="11">
        <v>0</v>
      </c>
      <c r="L37" s="11">
        <v>0</v>
      </c>
      <c r="M37" s="146">
        <v>0</v>
      </c>
      <c r="N37" s="11">
        <v>33.3</v>
      </c>
      <c r="O37" s="11">
        <v>219.6</v>
      </c>
      <c r="P37" s="11">
        <v>0</v>
      </c>
      <c r="Q37" s="11">
        <v>0</v>
      </c>
      <c r="R37" s="128" t="s">
        <v>130</v>
      </c>
      <c r="S37" s="11">
        <v>2194.4</v>
      </c>
      <c r="T37" s="11">
        <v>3971.6</v>
      </c>
      <c r="U37" s="11">
        <v>0</v>
      </c>
      <c r="V37" s="146">
        <v>0</v>
      </c>
      <c r="W37" s="11">
        <v>201.6</v>
      </c>
      <c r="X37" s="11">
        <v>79.33</v>
      </c>
      <c r="Y37" s="11">
        <v>0</v>
      </c>
      <c r="Z37" s="146">
        <v>0</v>
      </c>
      <c r="AA37" s="11">
        <v>0</v>
      </c>
      <c r="AB37" s="11">
        <v>0</v>
      </c>
      <c r="AC37" s="11">
        <v>0</v>
      </c>
      <c r="AD37" s="11">
        <v>0</v>
      </c>
    </row>
    <row r="38" spans="1:30" ht="12.75">
      <c r="A38" s="128" t="s">
        <v>131</v>
      </c>
      <c r="B38" s="11">
        <v>24216</v>
      </c>
      <c r="C38" s="11">
        <v>21209.75</v>
      </c>
      <c r="D38" s="11">
        <v>0</v>
      </c>
      <c r="E38" s="146">
        <v>0</v>
      </c>
      <c r="F38" s="153">
        <v>17856.7</v>
      </c>
      <c r="G38" s="11">
        <v>8291.62</v>
      </c>
      <c r="H38" s="11">
        <v>0</v>
      </c>
      <c r="I38" s="11">
        <v>0</v>
      </c>
      <c r="J38" s="153">
        <v>48.9</v>
      </c>
      <c r="K38" s="11">
        <v>30.66</v>
      </c>
      <c r="L38" s="11">
        <v>0</v>
      </c>
      <c r="M38" s="146">
        <v>0</v>
      </c>
      <c r="N38" s="11">
        <v>15.8</v>
      </c>
      <c r="O38" s="11">
        <v>13.6</v>
      </c>
      <c r="P38" s="11">
        <v>0</v>
      </c>
      <c r="Q38" s="11">
        <v>0</v>
      </c>
      <c r="R38" s="128" t="s">
        <v>131</v>
      </c>
      <c r="S38" s="11">
        <v>5745.1</v>
      </c>
      <c r="T38" s="11">
        <v>3943.07</v>
      </c>
      <c r="U38" s="11">
        <v>0</v>
      </c>
      <c r="V38" s="146">
        <v>0</v>
      </c>
      <c r="W38" s="11">
        <v>427.1</v>
      </c>
      <c r="X38" s="11">
        <v>355.03</v>
      </c>
      <c r="Y38" s="11">
        <v>0</v>
      </c>
      <c r="Z38" s="146">
        <v>0</v>
      </c>
      <c r="AA38" s="11">
        <v>0</v>
      </c>
      <c r="AB38" s="11">
        <v>0</v>
      </c>
      <c r="AC38" s="11">
        <v>0</v>
      </c>
      <c r="AD38" s="11">
        <v>0</v>
      </c>
    </row>
    <row r="39" spans="1:30" ht="12.75">
      <c r="A39" s="128" t="s">
        <v>132</v>
      </c>
      <c r="B39" s="11">
        <v>42462.7</v>
      </c>
      <c r="C39" s="11">
        <v>30468.1</v>
      </c>
      <c r="D39" s="11">
        <v>0</v>
      </c>
      <c r="E39" s="146">
        <v>0</v>
      </c>
      <c r="F39" s="153">
        <v>8491.2</v>
      </c>
      <c r="G39" s="11">
        <v>4567.2</v>
      </c>
      <c r="H39" s="11">
        <v>0</v>
      </c>
      <c r="I39" s="11">
        <v>0</v>
      </c>
      <c r="J39" s="153">
        <v>208.1</v>
      </c>
      <c r="K39" s="11">
        <v>208.05</v>
      </c>
      <c r="L39" s="11">
        <v>0</v>
      </c>
      <c r="M39" s="146">
        <v>0</v>
      </c>
      <c r="N39" s="11">
        <v>170.5</v>
      </c>
      <c r="O39" s="11">
        <v>187.01</v>
      </c>
      <c r="P39" s="11">
        <v>33.6</v>
      </c>
      <c r="Q39" s="11">
        <v>18.6</v>
      </c>
      <c r="R39" s="128" t="s">
        <v>132</v>
      </c>
      <c r="S39" s="11">
        <v>12396.5</v>
      </c>
      <c r="T39" s="11">
        <v>4303.83</v>
      </c>
      <c r="U39" s="11">
        <v>548.3</v>
      </c>
      <c r="V39" s="146">
        <v>429.86</v>
      </c>
      <c r="W39" s="11">
        <v>228.2</v>
      </c>
      <c r="X39" s="11">
        <v>249.7</v>
      </c>
      <c r="Y39" s="11">
        <v>10</v>
      </c>
      <c r="Z39" s="146">
        <v>3.2</v>
      </c>
      <c r="AA39" s="11">
        <v>0</v>
      </c>
      <c r="AB39" s="11">
        <v>0.1</v>
      </c>
      <c r="AC39" s="11">
        <v>0</v>
      </c>
      <c r="AD39" s="11">
        <v>0</v>
      </c>
    </row>
    <row r="40" spans="1:39" s="76" customFormat="1" ht="12.75">
      <c r="A40" s="166" t="s">
        <v>103</v>
      </c>
      <c r="B40" s="167">
        <f aca="true" t="shared" si="8" ref="B40:Q40">SUM(B34:B39)</f>
        <v>274936.7</v>
      </c>
      <c r="C40" s="167">
        <f t="shared" si="8"/>
        <v>331451.44</v>
      </c>
      <c r="D40" s="167">
        <f t="shared" si="8"/>
        <v>0</v>
      </c>
      <c r="E40" s="167">
        <f t="shared" si="8"/>
        <v>0</v>
      </c>
      <c r="F40" s="167">
        <f t="shared" si="8"/>
        <v>96458.5</v>
      </c>
      <c r="G40" s="167">
        <f t="shared" si="8"/>
        <v>79699.90999999999</v>
      </c>
      <c r="H40" s="167">
        <f t="shared" si="8"/>
        <v>0</v>
      </c>
      <c r="I40" s="167">
        <f t="shared" si="8"/>
        <v>0</v>
      </c>
      <c r="J40" s="167">
        <f t="shared" si="8"/>
        <v>263.2</v>
      </c>
      <c r="K40" s="167">
        <f t="shared" si="8"/>
        <v>238.71</v>
      </c>
      <c r="L40" s="167">
        <f t="shared" si="8"/>
        <v>0</v>
      </c>
      <c r="M40" s="167">
        <f t="shared" si="8"/>
        <v>0</v>
      </c>
      <c r="N40" s="167">
        <f>SUM(N34:N39)</f>
        <v>476.90000000000003</v>
      </c>
      <c r="O40" s="167">
        <f>SUM(O34:O39)</f>
        <v>499.91</v>
      </c>
      <c r="P40" s="167">
        <f t="shared" si="8"/>
        <v>33.6</v>
      </c>
      <c r="Q40" s="167">
        <f t="shared" si="8"/>
        <v>18.6</v>
      </c>
      <c r="R40" s="166" t="s">
        <v>103</v>
      </c>
      <c r="S40" s="167">
        <f aca="true" t="shared" si="9" ref="S40:AD40">SUM(S34:S39)</f>
        <v>43505</v>
      </c>
      <c r="T40" s="167">
        <f t="shared" si="9"/>
        <v>31781.620000000003</v>
      </c>
      <c r="U40" s="167">
        <f t="shared" si="9"/>
        <v>949.5999999999999</v>
      </c>
      <c r="V40" s="167">
        <f t="shared" si="9"/>
        <v>1588.06</v>
      </c>
      <c r="W40" s="167">
        <f t="shared" si="9"/>
        <v>2613.3999999999996</v>
      </c>
      <c r="X40" s="167">
        <f t="shared" si="9"/>
        <v>2270.52</v>
      </c>
      <c r="Y40" s="167">
        <f t="shared" si="9"/>
        <v>154.1</v>
      </c>
      <c r="Z40" s="167">
        <f t="shared" si="9"/>
        <v>402.9</v>
      </c>
      <c r="AA40" s="167">
        <f t="shared" si="9"/>
        <v>31.1</v>
      </c>
      <c r="AB40" s="167">
        <f t="shared" si="9"/>
        <v>0.1</v>
      </c>
      <c r="AC40" s="167">
        <f t="shared" si="9"/>
        <v>31.1</v>
      </c>
      <c r="AD40" s="167">
        <f t="shared" si="9"/>
        <v>0</v>
      </c>
      <c r="AJ40" s="41"/>
      <c r="AK40" s="41"/>
      <c r="AL40" s="41"/>
      <c r="AM40" s="76">
        <v>1</v>
      </c>
    </row>
    <row r="41" spans="1:30" ht="12.75">
      <c r="A41" s="130" t="s">
        <v>133</v>
      </c>
      <c r="B41" s="11"/>
      <c r="C41" s="11"/>
      <c r="D41" s="11"/>
      <c r="E41" s="146"/>
      <c r="F41" s="153"/>
      <c r="G41" s="11"/>
      <c r="H41" s="11"/>
      <c r="I41" s="11"/>
      <c r="J41" s="153"/>
      <c r="K41" s="11"/>
      <c r="L41" s="11"/>
      <c r="M41" s="146"/>
      <c r="N41" s="11"/>
      <c r="O41" s="11"/>
      <c r="P41" s="11"/>
      <c r="Q41" s="11"/>
      <c r="R41" s="130" t="s">
        <v>133</v>
      </c>
      <c r="S41" s="11"/>
      <c r="T41" s="11"/>
      <c r="U41" s="11"/>
      <c r="V41" s="146"/>
      <c r="W41" s="11"/>
      <c r="X41" s="11"/>
      <c r="Y41" s="11"/>
      <c r="Z41" s="146"/>
      <c r="AA41" s="11"/>
      <c r="AB41" s="11"/>
      <c r="AC41" s="11"/>
      <c r="AD41" s="11"/>
    </row>
    <row r="42" spans="1:30" ht="12.75">
      <c r="A42" s="128" t="s">
        <v>134</v>
      </c>
      <c r="B42" s="11">
        <v>18241.2</v>
      </c>
      <c r="C42" s="11">
        <v>12057.45</v>
      </c>
      <c r="D42" s="11">
        <v>0</v>
      </c>
      <c r="E42" s="146">
        <v>0</v>
      </c>
      <c r="F42" s="153">
        <v>62.4</v>
      </c>
      <c r="G42" s="11">
        <v>161</v>
      </c>
      <c r="H42" s="11">
        <v>0</v>
      </c>
      <c r="I42" s="11">
        <v>0</v>
      </c>
      <c r="J42" s="153">
        <v>0</v>
      </c>
      <c r="K42" s="11">
        <v>0</v>
      </c>
      <c r="L42" s="11">
        <v>0</v>
      </c>
      <c r="M42" s="146">
        <v>0</v>
      </c>
      <c r="N42" s="11">
        <v>97.2</v>
      </c>
      <c r="O42" s="11">
        <v>30</v>
      </c>
      <c r="P42" s="11">
        <v>97.2</v>
      </c>
      <c r="Q42" s="11">
        <v>30</v>
      </c>
      <c r="R42" s="128" t="s">
        <v>134</v>
      </c>
      <c r="S42" s="11">
        <v>3496.3</v>
      </c>
      <c r="T42" s="11">
        <v>3867.8</v>
      </c>
      <c r="U42" s="11">
        <v>748.3</v>
      </c>
      <c r="V42" s="146">
        <v>479.7</v>
      </c>
      <c r="W42" s="11">
        <v>12532</v>
      </c>
      <c r="X42" s="11">
        <v>10870.4</v>
      </c>
      <c r="Y42" s="11">
        <v>46</v>
      </c>
      <c r="Z42" s="146">
        <v>52.3</v>
      </c>
      <c r="AA42" s="11">
        <v>0</v>
      </c>
      <c r="AB42" s="11">
        <v>0</v>
      </c>
      <c r="AC42" s="11">
        <v>0</v>
      </c>
      <c r="AD42" s="11">
        <v>0</v>
      </c>
    </row>
    <row r="43" spans="1:30" ht="12.75">
      <c r="A43" s="128" t="s">
        <v>135</v>
      </c>
      <c r="B43" s="11">
        <v>233.6</v>
      </c>
      <c r="C43" s="11">
        <v>64.9</v>
      </c>
      <c r="D43" s="11">
        <v>0</v>
      </c>
      <c r="E43" s="146">
        <v>0</v>
      </c>
      <c r="F43" s="153">
        <v>0</v>
      </c>
      <c r="G43" s="11">
        <v>0</v>
      </c>
      <c r="H43" s="11">
        <v>0</v>
      </c>
      <c r="I43" s="11">
        <v>0</v>
      </c>
      <c r="J43" s="153">
        <v>0</v>
      </c>
      <c r="K43" s="11">
        <v>0</v>
      </c>
      <c r="L43" s="11">
        <v>0</v>
      </c>
      <c r="M43" s="146">
        <v>0</v>
      </c>
      <c r="N43" s="11">
        <v>0</v>
      </c>
      <c r="O43" s="11">
        <v>0</v>
      </c>
      <c r="P43" s="11">
        <v>0</v>
      </c>
      <c r="Q43" s="11">
        <v>0</v>
      </c>
      <c r="R43" s="128" t="s">
        <v>135</v>
      </c>
      <c r="S43" s="11">
        <v>0</v>
      </c>
      <c r="T43" s="11">
        <v>18.1</v>
      </c>
      <c r="U43" s="11">
        <v>0</v>
      </c>
      <c r="V43" s="146">
        <v>0</v>
      </c>
      <c r="W43" s="11">
        <v>0</v>
      </c>
      <c r="X43" s="11">
        <v>42.4</v>
      </c>
      <c r="Y43" s="11">
        <v>0</v>
      </c>
      <c r="Z43" s="146">
        <v>0</v>
      </c>
      <c r="AA43" s="11">
        <v>0</v>
      </c>
      <c r="AB43" s="11">
        <v>0</v>
      </c>
      <c r="AC43" s="11">
        <v>0</v>
      </c>
      <c r="AD43" s="11">
        <v>0</v>
      </c>
    </row>
    <row r="44" spans="1:30" ht="12.75">
      <c r="A44" s="128" t="s">
        <v>136</v>
      </c>
      <c r="B44" s="11">
        <v>11455.8</v>
      </c>
      <c r="C44" s="11">
        <v>13853.31</v>
      </c>
      <c r="D44" s="11">
        <v>0</v>
      </c>
      <c r="E44" s="146">
        <v>0</v>
      </c>
      <c r="F44" s="153">
        <v>1197.6</v>
      </c>
      <c r="G44" s="11">
        <v>1393.7</v>
      </c>
      <c r="H44" s="11">
        <v>0</v>
      </c>
      <c r="I44" s="11">
        <v>0</v>
      </c>
      <c r="J44" s="153">
        <v>0</v>
      </c>
      <c r="K44" s="11">
        <v>0</v>
      </c>
      <c r="L44" s="11">
        <v>0</v>
      </c>
      <c r="M44" s="146">
        <v>0</v>
      </c>
      <c r="N44" s="11">
        <v>0</v>
      </c>
      <c r="O44" s="11">
        <v>0</v>
      </c>
      <c r="P44" s="11">
        <v>0</v>
      </c>
      <c r="Q44" s="11">
        <v>0</v>
      </c>
      <c r="R44" s="128" t="s">
        <v>136</v>
      </c>
      <c r="S44" s="11">
        <v>1493.3</v>
      </c>
      <c r="T44" s="11">
        <v>4034.6</v>
      </c>
      <c r="U44" s="11">
        <v>0</v>
      </c>
      <c r="V44" s="146">
        <v>0</v>
      </c>
      <c r="W44" s="11">
        <v>2628</v>
      </c>
      <c r="X44" s="11">
        <v>1320.6</v>
      </c>
      <c r="Y44" s="11">
        <v>0</v>
      </c>
      <c r="Z44" s="146">
        <v>0</v>
      </c>
      <c r="AA44" s="11">
        <v>0</v>
      </c>
      <c r="AB44" s="11">
        <v>0</v>
      </c>
      <c r="AC44" s="11">
        <v>0</v>
      </c>
      <c r="AD44" s="11">
        <v>0</v>
      </c>
    </row>
    <row r="45" spans="1:30" s="76" customFormat="1" ht="12.75">
      <c r="A45" s="166" t="s">
        <v>103</v>
      </c>
      <c r="B45" s="167">
        <f aca="true" t="shared" si="10" ref="B45:Q45">SUM(B42:B44)</f>
        <v>29930.6</v>
      </c>
      <c r="C45" s="167">
        <f t="shared" si="10"/>
        <v>25975.66</v>
      </c>
      <c r="D45" s="167">
        <f t="shared" si="10"/>
        <v>0</v>
      </c>
      <c r="E45" s="167">
        <f t="shared" si="10"/>
        <v>0</v>
      </c>
      <c r="F45" s="167">
        <f t="shared" si="10"/>
        <v>1260</v>
      </c>
      <c r="G45" s="167">
        <f t="shared" si="10"/>
        <v>1554.7</v>
      </c>
      <c r="H45" s="167">
        <f t="shared" si="10"/>
        <v>0</v>
      </c>
      <c r="I45" s="167">
        <f t="shared" si="10"/>
        <v>0</v>
      </c>
      <c r="J45" s="167">
        <f t="shared" si="10"/>
        <v>0</v>
      </c>
      <c r="K45" s="167">
        <f t="shared" si="10"/>
        <v>0</v>
      </c>
      <c r="L45" s="167">
        <f t="shared" si="10"/>
        <v>0</v>
      </c>
      <c r="M45" s="167">
        <f t="shared" si="10"/>
        <v>0</v>
      </c>
      <c r="N45" s="167">
        <f>SUM(N42:N44)</f>
        <v>97.2</v>
      </c>
      <c r="O45" s="167">
        <f>SUM(O42:O44)</f>
        <v>30</v>
      </c>
      <c r="P45" s="167">
        <f t="shared" si="10"/>
        <v>97.2</v>
      </c>
      <c r="Q45" s="167">
        <f t="shared" si="10"/>
        <v>30</v>
      </c>
      <c r="R45" s="166" t="s">
        <v>103</v>
      </c>
      <c r="S45" s="167">
        <f aca="true" t="shared" si="11" ref="S45:AD45">SUM(S42:S44)</f>
        <v>4989.6</v>
      </c>
      <c r="T45" s="167">
        <f t="shared" si="11"/>
        <v>7920.5</v>
      </c>
      <c r="U45" s="167">
        <f t="shared" si="11"/>
        <v>748.3</v>
      </c>
      <c r="V45" s="167">
        <f t="shared" si="11"/>
        <v>479.7</v>
      </c>
      <c r="W45" s="167">
        <f t="shared" si="11"/>
        <v>15160</v>
      </c>
      <c r="X45" s="167">
        <f t="shared" si="11"/>
        <v>12233.4</v>
      </c>
      <c r="Y45" s="167">
        <f t="shared" si="11"/>
        <v>46</v>
      </c>
      <c r="Z45" s="167">
        <f t="shared" si="11"/>
        <v>52.3</v>
      </c>
      <c r="AA45" s="167">
        <f t="shared" si="11"/>
        <v>0</v>
      </c>
      <c r="AB45" s="167">
        <f t="shared" si="11"/>
        <v>0</v>
      </c>
      <c r="AC45" s="167">
        <f t="shared" si="11"/>
        <v>0</v>
      </c>
      <c r="AD45" s="167">
        <f t="shared" si="11"/>
        <v>0</v>
      </c>
    </row>
    <row r="46" spans="1:30" ht="12.75">
      <c r="A46" s="130" t="s">
        <v>137</v>
      </c>
      <c r="B46" s="11"/>
      <c r="C46" s="11"/>
      <c r="D46" s="11"/>
      <c r="E46" s="146"/>
      <c r="F46" s="153"/>
      <c r="G46" s="11"/>
      <c r="H46" s="11"/>
      <c r="I46" s="11"/>
      <c r="J46" s="153"/>
      <c r="K46" s="11"/>
      <c r="L46" s="11"/>
      <c r="M46" s="146"/>
      <c r="N46" s="11"/>
      <c r="O46" s="11"/>
      <c r="P46" s="11"/>
      <c r="Q46" s="11"/>
      <c r="R46" s="130" t="s">
        <v>137</v>
      </c>
      <c r="S46" s="11"/>
      <c r="T46" s="11"/>
      <c r="U46" s="11"/>
      <c r="V46" s="146"/>
      <c r="W46" s="11"/>
      <c r="X46" s="11"/>
      <c r="Y46" s="11"/>
      <c r="Z46" s="146"/>
      <c r="AA46" s="11"/>
      <c r="AB46" s="11"/>
      <c r="AC46" s="11"/>
      <c r="AD46" s="11"/>
    </row>
    <row r="47" spans="1:30" ht="12.75">
      <c r="A47" s="128" t="s">
        <v>138</v>
      </c>
      <c r="B47" s="11">
        <v>55687</v>
      </c>
      <c r="C47" s="11">
        <v>26059.5</v>
      </c>
      <c r="D47" s="11">
        <v>0</v>
      </c>
      <c r="E47" s="146">
        <v>0</v>
      </c>
      <c r="F47" s="153">
        <v>2870.6</v>
      </c>
      <c r="G47" s="11">
        <v>9026.3</v>
      </c>
      <c r="H47" s="11">
        <v>0</v>
      </c>
      <c r="I47" s="11">
        <v>0</v>
      </c>
      <c r="J47" s="153">
        <v>4948.1</v>
      </c>
      <c r="K47" s="11">
        <v>5537</v>
      </c>
      <c r="L47" s="11">
        <v>27.9</v>
      </c>
      <c r="M47" s="146">
        <v>37.8</v>
      </c>
      <c r="N47" s="11">
        <v>0</v>
      </c>
      <c r="O47" s="11">
        <v>0</v>
      </c>
      <c r="P47" s="11">
        <v>0</v>
      </c>
      <c r="Q47" s="11">
        <v>0</v>
      </c>
      <c r="R47" s="128" t="s">
        <v>138</v>
      </c>
      <c r="S47" s="11">
        <v>3110.7</v>
      </c>
      <c r="T47" s="11">
        <v>2747.3</v>
      </c>
      <c r="U47" s="11">
        <v>126</v>
      </c>
      <c r="V47" s="146">
        <v>376.9</v>
      </c>
      <c r="W47" s="11">
        <v>416.7</v>
      </c>
      <c r="X47" s="11">
        <v>293</v>
      </c>
      <c r="Y47" s="11">
        <v>8.2</v>
      </c>
      <c r="Z47" s="146">
        <v>0</v>
      </c>
      <c r="AA47" s="11">
        <v>0</v>
      </c>
      <c r="AB47" s="11">
        <v>0</v>
      </c>
      <c r="AC47" s="11">
        <v>0</v>
      </c>
      <c r="AD47" s="11">
        <v>0</v>
      </c>
    </row>
    <row r="48" spans="1:30" ht="12.75">
      <c r="A48" s="128" t="s">
        <v>139</v>
      </c>
      <c r="B48" s="11">
        <v>22987.4</v>
      </c>
      <c r="C48" s="11">
        <v>7095.2</v>
      </c>
      <c r="D48" s="11">
        <v>0</v>
      </c>
      <c r="E48" s="146">
        <v>0</v>
      </c>
      <c r="F48" s="153">
        <v>2781.1</v>
      </c>
      <c r="G48" s="11">
        <v>2015.4</v>
      </c>
      <c r="H48" s="11">
        <v>0</v>
      </c>
      <c r="I48" s="11">
        <v>0</v>
      </c>
      <c r="J48" s="153">
        <v>0</v>
      </c>
      <c r="K48" s="11">
        <v>0</v>
      </c>
      <c r="L48" s="11">
        <v>0</v>
      </c>
      <c r="M48" s="146">
        <v>0</v>
      </c>
      <c r="N48" s="11">
        <v>0</v>
      </c>
      <c r="O48" s="11">
        <v>0</v>
      </c>
      <c r="P48" s="11">
        <v>0</v>
      </c>
      <c r="Q48" s="11">
        <v>0</v>
      </c>
      <c r="R48" s="128" t="s">
        <v>139</v>
      </c>
      <c r="S48" s="11">
        <v>429.8</v>
      </c>
      <c r="T48" s="11">
        <v>395.1</v>
      </c>
      <c r="U48" s="11">
        <v>0</v>
      </c>
      <c r="V48" s="146">
        <v>0</v>
      </c>
      <c r="W48" s="11">
        <v>203.6</v>
      </c>
      <c r="X48" s="11">
        <v>22.1</v>
      </c>
      <c r="Y48" s="11">
        <v>0</v>
      </c>
      <c r="Z48" s="146">
        <v>0</v>
      </c>
      <c r="AA48" s="11">
        <v>0</v>
      </c>
      <c r="AB48" s="11">
        <v>0</v>
      </c>
      <c r="AC48" s="11">
        <v>0</v>
      </c>
      <c r="AD48" s="11">
        <v>0</v>
      </c>
    </row>
    <row r="49" spans="1:30" ht="12.75">
      <c r="A49" s="128" t="s">
        <v>140</v>
      </c>
      <c r="B49" s="11">
        <v>9692.2</v>
      </c>
      <c r="C49" s="11">
        <v>13376</v>
      </c>
      <c r="D49" s="11">
        <v>0</v>
      </c>
      <c r="E49" s="146">
        <v>0</v>
      </c>
      <c r="F49" s="153">
        <v>1972</v>
      </c>
      <c r="G49" s="11">
        <v>6156.2</v>
      </c>
      <c r="H49" s="11">
        <v>0</v>
      </c>
      <c r="I49" s="11">
        <v>0</v>
      </c>
      <c r="J49" s="153">
        <v>3788.2</v>
      </c>
      <c r="K49" s="11">
        <v>5012.8</v>
      </c>
      <c r="L49" s="11">
        <v>0</v>
      </c>
      <c r="M49" s="146">
        <v>0</v>
      </c>
      <c r="N49" s="11">
        <v>0</v>
      </c>
      <c r="O49" s="11">
        <v>0</v>
      </c>
      <c r="P49" s="11">
        <v>0</v>
      </c>
      <c r="Q49" s="11">
        <v>0</v>
      </c>
      <c r="R49" s="128" t="s">
        <v>140</v>
      </c>
      <c r="S49" s="11">
        <v>78.9</v>
      </c>
      <c r="T49" s="11">
        <v>47</v>
      </c>
      <c r="U49" s="11">
        <v>0</v>
      </c>
      <c r="V49" s="146">
        <v>0</v>
      </c>
      <c r="W49" s="11">
        <v>0</v>
      </c>
      <c r="X49" s="11">
        <v>0</v>
      </c>
      <c r="Y49" s="11">
        <v>0</v>
      </c>
      <c r="Z49" s="146">
        <v>0</v>
      </c>
      <c r="AA49" s="11">
        <v>3.8</v>
      </c>
      <c r="AB49" s="11">
        <v>0</v>
      </c>
      <c r="AC49" s="11">
        <v>0</v>
      </c>
      <c r="AD49" s="11">
        <v>0</v>
      </c>
    </row>
    <row r="50" spans="1:30" ht="12.75">
      <c r="A50" s="128" t="s">
        <v>141</v>
      </c>
      <c r="B50" s="11">
        <v>47966.1</v>
      </c>
      <c r="C50" s="11">
        <v>45606.96</v>
      </c>
      <c r="D50" s="11">
        <v>0</v>
      </c>
      <c r="E50" s="146">
        <v>0</v>
      </c>
      <c r="F50" s="153">
        <v>8676.7</v>
      </c>
      <c r="G50" s="11">
        <v>9099.83</v>
      </c>
      <c r="H50" s="11">
        <v>0</v>
      </c>
      <c r="I50" s="11">
        <v>0</v>
      </c>
      <c r="J50" s="153">
        <v>0.2</v>
      </c>
      <c r="K50" s="11">
        <v>113.4</v>
      </c>
      <c r="L50" s="11">
        <v>0</v>
      </c>
      <c r="M50" s="146">
        <v>0</v>
      </c>
      <c r="N50" s="11">
        <v>68.9</v>
      </c>
      <c r="O50" s="11">
        <v>39.6</v>
      </c>
      <c r="P50" s="11">
        <v>0</v>
      </c>
      <c r="Q50" s="11">
        <v>0</v>
      </c>
      <c r="R50" s="128" t="s">
        <v>141</v>
      </c>
      <c r="S50" s="11">
        <v>9480.8</v>
      </c>
      <c r="T50" s="11">
        <v>9689.68</v>
      </c>
      <c r="U50" s="11">
        <v>0</v>
      </c>
      <c r="V50" s="146">
        <v>0</v>
      </c>
      <c r="W50" s="11">
        <v>1749.2</v>
      </c>
      <c r="X50" s="11">
        <v>421.93</v>
      </c>
      <c r="Y50" s="11">
        <v>0</v>
      </c>
      <c r="Z50" s="146">
        <v>0</v>
      </c>
      <c r="AA50" s="11">
        <v>0</v>
      </c>
      <c r="AB50" s="11">
        <v>0</v>
      </c>
      <c r="AC50" s="11">
        <v>0</v>
      </c>
      <c r="AD50" s="11">
        <v>0</v>
      </c>
    </row>
    <row r="51" spans="1:30" s="76" customFormat="1" ht="12.75">
      <c r="A51" s="166" t="s">
        <v>103</v>
      </c>
      <c r="B51" s="167">
        <f aca="true" t="shared" si="12" ref="B51:Q51">SUM(B47:B50)</f>
        <v>136332.69999999998</v>
      </c>
      <c r="C51" s="167">
        <f t="shared" si="12"/>
        <v>92137.66</v>
      </c>
      <c r="D51" s="167">
        <f t="shared" si="12"/>
        <v>0</v>
      </c>
      <c r="E51" s="167">
        <f t="shared" si="12"/>
        <v>0</v>
      </c>
      <c r="F51" s="167">
        <f t="shared" si="12"/>
        <v>16300.400000000001</v>
      </c>
      <c r="G51" s="167">
        <f t="shared" si="12"/>
        <v>26297.729999999996</v>
      </c>
      <c r="H51" s="167">
        <f t="shared" si="12"/>
        <v>0</v>
      </c>
      <c r="I51" s="167">
        <f t="shared" si="12"/>
        <v>0</v>
      </c>
      <c r="J51" s="167">
        <f t="shared" si="12"/>
        <v>8736.5</v>
      </c>
      <c r="K51" s="167">
        <f t="shared" si="12"/>
        <v>10663.199999999999</v>
      </c>
      <c r="L51" s="167">
        <f t="shared" si="12"/>
        <v>27.9</v>
      </c>
      <c r="M51" s="167">
        <f t="shared" si="12"/>
        <v>37.8</v>
      </c>
      <c r="N51" s="167">
        <f>SUM(N47:N50)</f>
        <v>68.9</v>
      </c>
      <c r="O51" s="167">
        <f>SUM(O47:O50)</f>
        <v>39.6</v>
      </c>
      <c r="P51" s="167">
        <f t="shared" si="12"/>
        <v>0</v>
      </c>
      <c r="Q51" s="167">
        <f t="shared" si="12"/>
        <v>0</v>
      </c>
      <c r="R51" s="166" t="s">
        <v>103</v>
      </c>
      <c r="S51" s="167">
        <f aca="true" t="shared" si="13" ref="S51:AD51">SUM(S47:S50)</f>
        <v>13100.199999999999</v>
      </c>
      <c r="T51" s="167">
        <f t="shared" si="13"/>
        <v>12879.08</v>
      </c>
      <c r="U51" s="167">
        <f t="shared" si="13"/>
        <v>126</v>
      </c>
      <c r="V51" s="167">
        <f t="shared" si="13"/>
        <v>376.9</v>
      </c>
      <c r="W51" s="167">
        <f t="shared" si="13"/>
        <v>2369.5</v>
      </c>
      <c r="X51" s="167">
        <f t="shared" si="13"/>
        <v>737.03</v>
      </c>
      <c r="Y51" s="167">
        <f t="shared" si="13"/>
        <v>8.2</v>
      </c>
      <c r="Z51" s="167">
        <f t="shared" si="13"/>
        <v>0</v>
      </c>
      <c r="AA51" s="167">
        <f t="shared" si="13"/>
        <v>3.8</v>
      </c>
      <c r="AB51" s="167">
        <f t="shared" si="13"/>
        <v>0</v>
      </c>
      <c r="AC51" s="167">
        <f t="shared" si="13"/>
        <v>0</v>
      </c>
      <c r="AD51" s="167">
        <f t="shared" si="13"/>
        <v>0</v>
      </c>
    </row>
    <row r="52" spans="1:30" ht="12.75">
      <c r="A52" s="130" t="s">
        <v>142</v>
      </c>
      <c r="B52" s="11"/>
      <c r="C52" s="11"/>
      <c r="D52" s="11"/>
      <c r="E52" s="146"/>
      <c r="F52" s="153"/>
      <c r="G52" s="11"/>
      <c r="H52" s="11"/>
      <c r="I52" s="11"/>
      <c r="J52" s="153"/>
      <c r="K52" s="11"/>
      <c r="L52" s="11"/>
      <c r="M52" s="146"/>
      <c r="N52" s="11"/>
      <c r="O52" s="11"/>
      <c r="P52" s="11"/>
      <c r="Q52" s="11"/>
      <c r="R52" s="130" t="s">
        <v>142</v>
      </c>
      <c r="S52" s="11"/>
      <c r="T52" s="11"/>
      <c r="U52" s="11"/>
      <c r="V52" s="146"/>
      <c r="W52" s="11"/>
      <c r="X52" s="11"/>
      <c r="Y52" s="11"/>
      <c r="Z52" s="146"/>
      <c r="AA52" s="11"/>
      <c r="AB52" s="11"/>
      <c r="AC52" s="11"/>
      <c r="AD52" s="11"/>
    </row>
    <row r="53" spans="1:30" ht="12.75">
      <c r="A53" s="128" t="s">
        <v>143</v>
      </c>
      <c r="B53" s="11">
        <v>29007.3</v>
      </c>
      <c r="C53" s="11">
        <v>14641.07</v>
      </c>
      <c r="D53" s="11">
        <v>2885.1</v>
      </c>
      <c r="E53" s="146">
        <v>2579.7</v>
      </c>
      <c r="F53" s="153">
        <v>0</v>
      </c>
      <c r="G53" s="11">
        <v>0</v>
      </c>
      <c r="H53" s="11">
        <v>0</v>
      </c>
      <c r="I53" s="11">
        <v>0</v>
      </c>
      <c r="J53" s="153">
        <v>0</v>
      </c>
      <c r="K53" s="11">
        <v>0</v>
      </c>
      <c r="L53" s="11">
        <v>0</v>
      </c>
      <c r="M53" s="146">
        <v>0</v>
      </c>
      <c r="N53" s="11">
        <v>5.4</v>
      </c>
      <c r="O53" s="11">
        <v>0</v>
      </c>
      <c r="P53" s="11">
        <v>0</v>
      </c>
      <c r="Q53" s="11">
        <v>0</v>
      </c>
      <c r="R53" s="128" t="s">
        <v>143</v>
      </c>
      <c r="S53" s="11">
        <v>4248.3</v>
      </c>
      <c r="T53" s="11">
        <v>4770.56</v>
      </c>
      <c r="U53" s="11">
        <v>1519.9</v>
      </c>
      <c r="V53" s="146">
        <v>2679.81</v>
      </c>
      <c r="W53" s="11">
        <v>10202.7</v>
      </c>
      <c r="X53" s="11">
        <v>5619.97</v>
      </c>
      <c r="Y53" s="11">
        <v>706.7</v>
      </c>
      <c r="Z53" s="146">
        <v>703.47</v>
      </c>
      <c r="AA53" s="11">
        <v>21</v>
      </c>
      <c r="AB53" s="11">
        <v>57.3</v>
      </c>
      <c r="AC53" s="11">
        <v>21</v>
      </c>
      <c r="AD53" s="11">
        <v>57.3</v>
      </c>
    </row>
    <row r="54" spans="1:30" ht="12.75">
      <c r="A54" s="128" t="s">
        <v>144</v>
      </c>
      <c r="B54" s="11">
        <v>9220.9</v>
      </c>
      <c r="C54" s="11">
        <v>12359.03</v>
      </c>
      <c r="D54" s="11">
        <v>0</v>
      </c>
      <c r="E54" s="146">
        <v>0</v>
      </c>
      <c r="F54" s="153">
        <v>0</v>
      </c>
      <c r="G54" s="11">
        <v>0</v>
      </c>
      <c r="H54" s="11">
        <v>0</v>
      </c>
      <c r="I54" s="11">
        <v>0</v>
      </c>
      <c r="J54" s="153">
        <v>0</v>
      </c>
      <c r="K54" s="11">
        <v>0</v>
      </c>
      <c r="L54" s="11">
        <v>0</v>
      </c>
      <c r="M54" s="146">
        <v>0</v>
      </c>
      <c r="N54" s="11">
        <v>16.7</v>
      </c>
      <c r="O54" s="11">
        <v>0.2</v>
      </c>
      <c r="P54" s="11">
        <v>0</v>
      </c>
      <c r="Q54" s="11">
        <v>0</v>
      </c>
      <c r="R54" s="128" t="s">
        <v>144</v>
      </c>
      <c r="S54" s="11">
        <v>3133.7</v>
      </c>
      <c r="T54" s="11">
        <v>1958.28</v>
      </c>
      <c r="U54" s="11">
        <v>175.3</v>
      </c>
      <c r="V54" s="146">
        <v>383.55</v>
      </c>
      <c r="W54" s="11">
        <v>4810.4</v>
      </c>
      <c r="X54" s="11">
        <v>1152.8</v>
      </c>
      <c r="Y54" s="11">
        <v>60.4</v>
      </c>
      <c r="Z54" s="146">
        <v>197</v>
      </c>
      <c r="AA54" s="11">
        <v>0</v>
      </c>
      <c r="AB54" s="11">
        <v>0</v>
      </c>
      <c r="AC54" s="11">
        <v>0</v>
      </c>
      <c r="AD54" s="11">
        <v>0</v>
      </c>
    </row>
    <row r="55" spans="1:30" s="76" customFormat="1" ht="12.75">
      <c r="A55" s="166" t="s">
        <v>103</v>
      </c>
      <c r="B55" s="167">
        <f aca="true" t="shared" si="14" ref="B55:H55">SUM(B53:B54)</f>
        <v>38228.2</v>
      </c>
      <c r="C55" s="167">
        <f t="shared" si="14"/>
        <v>27000.1</v>
      </c>
      <c r="D55" s="167">
        <f t="shared" si="14"/>
        <v>2885.1</v>
      </c>
      <c r="E55" s="167">
        <f t="shared" si="14"/>
        <v>2579.7</v>
      </c>
      <c r="F55" s="167">
        <f t="shared" si="14"/>
        <v>0</v>
      </c>
      <c r="G55" s="167">
        <f t="shared" si="14"/>
        <v>0</v>
      </c>
      <c r="H55" s="167">
        <f t="shared" si="14"/>
        <v>0</v>
      </c>
      <c r="I55" s="167">
        <f aca="true" t="shared" si="15" ref="I55:Q55">SUM(I53:I54)</f>
        <v>0</v>
      </c>
      <c r="J55" s="167">
        <f t="shared" si="15"/>
        <v>0</v>
      </c>
      <c r="K55" s="167">
        <f t="shared" si="15"/>
        <v>0</v>
      </c>
      <c r="L55" s="167">
        <f t="shared" si="15"/>
        <v>0</v>
      </c>
      <c r="M55" s="167">
        <f t="shared" si="15"/>
        <v>0</v>
      </c>
      <c r="N55" s="167">
        <f>SUM(N53:N54)</f>
        <v>22.1</v>
      </c>
      <c r="O55" s="167">
        <f>SUM(O53:O54)</f>
        <v>0.2</v>
      </c>
      <c r="P55" s="167">
        <f t="shared" si="15"/>
        <v>0</v>
      </c>
      <c r="Q55" s="167">
        <f t="shared" si="15"/>
        <v>0</v>
      </c>
      <c r="R55" s="166" t="s">
        <v>103</v>
      </c>
      <c r="S55" s="167">
        <f aca="true" t="shared" si="16" ref="S55:AD55">SUM(S53:S54)</f>
        <v>7382</v>
      </c>
      <c r="T55" s="167">
        <f t="shared" si="16"/>
        <v>6728.84</v>
      </c>
      <c r="U55" s="167">
        <f t="shared" si="16"/>
        <v>1695.2</v>
      </c>
      <c r="V55" s="167">
        <f t="shared" si="16"/>
        <v>3063.36</v>
      </c>
      <c r="W55" s="167">
        <f t="shared" si="16"/>
        <v>15013.1</v>
      </c>
      <c r="X55" s="167">
        <f t="shared" si="16"/>
        <v>6772.77</v>
      </c>
      <c r="Y55" s="167">
        <f t="shared" si="16"/>
        <v>767.1</v>
      </c>
      <c r="Z55" s="167">
        <f t="shared" si="16"/>
        <v>900.47</v>
      </c>
      <c r="AA55" s="167">
        <f t="shared" si="16"/>
        <v>21</v>
      </c>
      <c r="AB55" s="167">
        <f t="shared" si="16"/>
        <v>57.3</v>
      </c>
      <c r="AC55" s="167">
        <f t="shared" si="16"/>
        <v>21</v>
      </c>
      <c r="AD55" s="167">
        <f t="shared" si="16"/>
        <v>57.3</v>
      </c>
    </row>
    <row r="56" spans="1:30" ht="12.75">
      <c r="A56" s="175" t="s">
        <v>145</v>
      </c>
      <c r="B56" s="11"/>
      <c r="C56" s="11"/>
      <c r="D56" s="11"/>
      <c r="E56" s="146"/>
      <c r="F56" s="153"/>
      <c r="G56" s="11"/>
      <c r="H56" s="11"/>
      <c r="I56" s="11"/>
      <c r="J56" s="153"/>
      <c r="K56" s="11"/>
      <c r="L56" s="11"/>
      <c r="M56" s="146"/>
      <c r="N56" s="11"/>
      <c r="O56" s="11"/>
      <c r="P56" s="11"/>
      <c r="Q56" s="11"/>
      <c r="R56" s="175" t="s">
        <v>145</v>
      </c>
      <c r="S56" s="11"/>
      <c r="T56" s="11"/>
      <c r="U56" s="11"/>
      <c r="V56" s="146"/>
      <c r="W56" s="11"/>
      <c r="X56" s="11"/>
      <c r="Y56" s="11"/>
      <c r="Z56" s="146"/>
      <c r="AA56" s="11"/>
      <c r="AB56" s="11"/>
      <c r="AC56" s="11"/>
      <c r="AD56" s="11"/>
    </row>
    <row r="57" spans="1:30" ht="12.75">
      <c r="A57" s="128" t="s">
        <v>146</v>
      </c>
      <c r="B57" s="11">
        <v>33471.1</v>
      </c>
      <c r="C57" s="11">
        <v>48763.84</v>
      </c>
      <c r="D57" s="11">
        <v>0</v>
      </c>
      <c r="E57" s="146">
        <v>0</v>
      </c>
      <c r="F57" s="153">
        <v>531</v>
      </c>
      <c r="G57" s="11">
        <v>3877.29</v>
      </c>
      <c r="H57" s="11">
        <v>0</v>
      </c>
      <c r="I57" s="11">
        <v>0</v>
      </c>
      <c r="J57" s="153">
        <v>0</v>
      </c>
      <c r="K57" s="11">
        <v>0</v>
      </c>
      <c r="L57" s="11">
        <v>0</v>
      </c>
      <c r="M57" s="146">
        <v>0</v>
      </c>
      <c r="N57" s="11">
        <v>0</v>
      </c>
      <c r="O57" s="11">
        <v>0</v>
      </c>
      <c r="P57" s="11">
        <v>0</v>
      </c>
      <c r="Q57" s="11">
        <v>0</v>
      </c>
      <c r="R57" s="128" t="s">
        <v>146</v>
      </c>
      <c r="S57" s="11">
        <v>728.9</v>
      </c>
      <c r="T57" s="11">
        <v>1877.9</v>
      </c>
      <c r="U57" s="11">
        <v>234.4</v>
      </c>
      <c r="V57" s="146">
        <v>124.9</v>
      </c>
      <c r="W57" s="11">
        <v>119.5</v>
      </c>
      <c r="X57" s="11">
        <v>78.4</v>
      </c>
      <c r="Y57" s="11">
        <v>0</v>
      </c>
      <c r="Z57" s="146">
        <v>0</v>
      </c>
      <c r="AA57" s="11">
        <v>15</v>
      </c>
      <c r="AB57" s="11">
        <v>4.6</v>
      </c>
      <c r="AC57" s="11">
        <v>0</v>
      </c>
      <c r="AD57" s="11">
        <v>0</v>
      </c>
    </row>
    <row r="58" spans="1:30" ht="12.75">
      <c r="A58" s="128" t="s">
        <v>147</v>
      </c>
      <c r="B58" s="11">
        <v>70461.8</v>
      </c>
      <c r="C58" s="11">
        <v>45239.75</v>
      </c>
      <c r="D58" s="11">
        <v>0</v>
      </c>
      <c r="E58" s="146">
        <v>0</v>
      </c>
      <c r="F58" s="153">
        <v>24.1</v>
      </c>
      <c r="G58" s="11">
        <v>102.7</v>
      </c>
      <c r="H58" s="11">
        <v>0</v>
      </c>
      <c r="I58" s="11">
        <v>0</v>
      </c>
      <c r="J58" s="153">
        <v>9.9</v>
      </c>
      <c r="K58" s="11">
        <v>0</v>
      </c>
      <c r="L58" s="11">
        <v>0</v>
      </c>
      <c r="M58" s="146">
        <v>0</v>
      </c>
      <c r="N58" s="11">
        <v>0</v>
      </c>
      <c r="O58" s="11">
        <v>0</v>
      </c>
      <c r="P58" s="11">
        <v>0</v>
      </c>
      <c r="Q58" s="11">
        <v>0</v>
      </c>
      <c r="R58" s="128" t="s">
        <v>147</v>
      </c>
      <c r="S58" s="11">
        <v>397.3</v>
      </c>
      <c r="T58" s="11">
        <v>999.73</v>
      </c>
      <c r="U58" s="11">
        <v>70</v>
      </c>
      <c r="V58" s="146">
        <v>0</v>
      </c>
      <c r="W58" s="11">
        <v>623.4</v>
      </c>
      <c r="X58" s="11">
        <v>436.07</v>
      </c>
      <c r="Y58" s="11">
        <v>0</v>
      </c>
      <c r="Z58" s="146">
        <v>0</v>
      </c>
      <c r="AA58" s="11">
        <v>0</v>
      </c>
      <c r="AB58" s="11">
        <v>0</v>
      </c>
      <c r="AC58" s="11">
        <v>0</v>
      </c>
      <c r="AD58" s="11">
        <v>0</v>
      </c>
    </row>
    <row r="59" spans="1:30" ht="12.75">
      <c r="A59" s="128" t="s">
        <v>148</v>
      </c>
      <c r="B59" s="11">
        <v>69562.3</v>
      </c>
      <c r="C59" s="11">
        <v>43628.25</v>
      </c>
      <c r="D59" s="11">
        <v>0</v>
      </c>
      <c r="E59" s="146">
        <v>0</v>
      </c>
      <c r="F59" s="153">
        <v>1351.1</v>
      </c>
      <c r="G59" s="11">
        <v>8130.01</v>
      </c>
      <c r="H59" s="11">
        <v>0</v>
      </c>
      <c r="I59" s="11">
        <v>0</v>
      </c>
      <c r="J59" s="153">
        <v>0</v>
      </c>
      <c r="K59" s="11">
        <v>0</v>
      </c>
      <c r="L59" s="11">
        <v>0</v>
      </c>
      <c r="M59" s="146">
        <v>0</v>
      </c>
      <c r="N59" s="11">
        <v>0.3</v>
      </c>
      <c r="O59" s="11">
        <v>0.8</v>
      </c>
      <c r="P59" s="11">
        <v>0</v>
      </c>
      <c r="Q59" s="11">
        <v>0</v>
      </c>
      <c r="R59" s="128" t="s">
        <v>148</v>
      </c>
      <c r="S59" s="11">
        <v>828.3</v>
      </c>
      <c r="T59" s="11">
        <v>786.1</v>
      </c>
      <c r="U59" s="11">
        <v>0</v>
      </c>
      <c r="V59" s="146">
        <v>0</v>
      </c>
      <c r="W59" s="11">
        <v>283.3</v>
      </c>
      <c r="X59" s="11">
        <v>604.7</v>
      </c>
      <c r="Y59" s="11">
        <v>0</v>
      </c>
      <c r="Z59" s="146">
        <v>0</v>
      </c>
      <c r="AA59" s="11">
        <v>0</v>
      </c>
      <c r="AB59" s="11">
        <v>0</v>
      </c>
      <c r="AC59" s="11">
        <v>0</v>
      </c>
      <c r="AD59" s="11">
        <v>0</v>
      </c>
    </row>
    <row r="60" spans="1:30" ht="12.75">
      <c r="A60" s="176" t="s">
        <v>149</v>
      </c>
      <c r="B60" s="11">
        <v>651.2</v>
      </c>
      <c r="C60" s="11">
        <v>0</v>
      </c>
      <c r="D60" s="11">
        <v>0</v>
      </c>
      <c r="E60" s="146">
        <v>0</v>
      </c>
      <c r="F60" s="153">
        <v>9.6</v>
      </c>
      <c r="G60" s="11">
        <v>5.7</v>
      </c>
      <c r="H60" s="11">
        <v>0</v>
      </c>
      <c r="I60" s="11">
        <v>0</v>
      </c>
      <c r="J60" s="153">
        <v>0</v>
      </c>
      <c r="K60" s="11">
        <v>0</v>
      </c>
      <c r="L60" s="11">
        <v>0</v>
      </c>
      <c r="M60" s="146">
        <v>0</v>
      </c>
      <c r="N60" s="11">
        <v>0</v>
      </c>
      <c r="O60" s="11">
        <v>0</v>
      </c>
      <c r="P60" s="11">
        <v>0</v>
      </c>
      <c r="Q60" s="11">
        <v>0</v>
      </c>
      <c r="R60" s="176" t="s">
        <v>149</v>
      </c>
      <c r="S60" s="11">
        <v>5.2</v>
      </c>
      <c r="T60" s="11">
        <v>6.7</v>
      </c>
      <c r="U60" s="11">
        <v>0</v>
      </c>
      <c r="V60" s="146">
        <v>0</v>
      </c>
      <c r="W60" s="11">
        <v>0</v>
      </c>
      <c r="X60" s="11">
        <v>11.6</v>
      </c>
      <c r="Y60" s="11">
        <v>0</v>
      </c>
      <c r="Z60" s="146">
        <v>0</v>
      </c>
      <c r="AA60" s="11">
        <v>0</v>
      </c>
      <c r="AB60" s="11">
        <v>0</v>
      </c>
      <c r="AC60" s="11">
        <v>0</v>
      </c>
      <c r="AD60" s="11">
        <v>0</v>
      </c>
    </row>
    <row r="61" spans="1:30" s="76" customFormat="1" ht="12.75">
      <c r="A61" s="179" t="s">
        <v>103</v>
      </c>
      <c r="B61" s="167">
        <f aca="true" t="shared" si="17" ref="B61:Q61">SUM(B57:B60)</f>
        <v>174146.40000000002</v>
      </c>
      <c r="C61" s="167">
        <f t="shared" si="17"/>
        <v>137631.84</v>
      </c>
      <c r="D61" s="167">
        <f t="shared" si="17"/>
        <v>0</v>
      </c>
      <c r="E61" s="167">
        <f t="shared" si="17"/>
        <v>0</v>
      </c>
      <c r="F61" s="167">
        <f t="shared" si="17"/>
        <v>1915.7999999999997</v>
      </c>
      <c r="G61" s="167">
        <f t="shared" si="17"/>
        <v>12115.7</v>
      </c>
      <c r="H61" s="167">
        <f t="shared" si="17"/>
        <v>0</v>
      </c>
      <c r="I61" s="167">
        <f t="shared" si="17"/>
        <v>0</v>
      </c>
      <c r="J61" s="167">
        <f t="shared" si="17"/>
        <v>9.9</v>
      </c>
      <c r="K61" s="167">
        <f t="shared" si="17"/>
        <v>0</v>
      </c>
      <c r="L61" s="167">
        <f t="shared" si="17"/>
        <v>0</v>
      </c>
      <c r="M61" s="167">
        <f t="shared" si="17"/>
        <v>0</v>
      </c>
      <c r="N61" s="167">
        <f>SUM(N57:N60)</f>
        <v>0.3</v>
      </c>
      <c r="O61" s="167">
        <f>SUM(O57:O60)</f>
        <v>0.8</v>
      </c>
      <c r="P61" s="167">
        <f t="shared" si="17"/>
        <v>0</v>
      </c>
      <c r="Q61" s="167">
        <f t="shared" si="17"/>
        <v>0</v>
      </c>
      <c r="R61" s="179" t="s">
        <v>103</v>
      </c>
      <c r="S61" s="167">
        <f aca="true" t="shared" si="18" ref="S61:AD61">SUM(S57:S60)</f>
        <v>1959.7</v>
      </c>
      <c r="T61" s="167">
        <f t="shared" si="18"/>
        <v>3670.43</v>
      </c>
      <c r="U61" s="167">
        <f t="shared" si="18"/>
        <v>304.4</v>
      </c>
      <c r="V61" s="167">
        <f t="shared" si="18"/>
        <v>124.9</v>
      </c>
      <c r="W61" s="167">
        <f t="shared" si="18"/>
        <v>1026.2</v>
      </c>
      <c r="X61" s="167">
        <f t="shared" si="18"/>
        <v>1130.77</v>
      </c>
      <c r="Y61" s="167">
        <f t="shared" si="18"/>
        <v>0</v>
      </c>
      <c r="Z61" s="167">
        <f t="shared" si="18"/>
        <v>0</v>
      </c>
      <c r="AA61" s="167">
        <f t="shared" si="18"/>
        <v>15</v>
      </c>
      <c r="AB61" s="167">
        <f t="shared" si="18"/>
        <v>4.6</v>
      </c>
      <c r="AC61" s="167">
        <f t="shared" si="18"/>
        <v>0</v>
      </c>
      <c r="AD61" s="167">
        <f t="shared" si="18"/>
        <v>0</v>
      </c>
    </row>
    <row r="62" spans="1:30" ht="12.75">
      <c r="A62" s="175" t="s">
        <v>150</v>
      </c>
      <c r="B62" s="11"/>
      <c r="C62" s="11"/>
      <c r="D62" s="11"/>
      <c r="E62" s="146"/>
      <c r="F62" s="153"/>
      <c r="G62" s="11"/>
      <c r="H62" s="11"/>
      <c r="I62" s="11"/>
      <c r="J62" s="153"/>
      <c r="K62" s="11"/>
      <c r="L62" s="11"/>
      <c r="M62" s="146"/>
      <c r="N62" s="11"/>
      <c r="O62" s="11"/>
      <c r="P62" s="11"/>
      <c r="Q62" s="11"/>
      <c r="R62" s="175" t="s">
        <v>150</v>
      </c>
      <c r="S62" s="11"/>
      <c r="T62" s="11"/>
      <c r="U62" s="11"/>
      <c r="V62" s="146"/>
      <c r="W62" s="11"/>
      <c r="X62" s="11"/>
      <c r="Y62" s="11"/>
      <c r="Z62" s="146"/>
      <c r="AA62" s="11"/>
      <c r="AB62" s="11"/>
      <c r="AC62" s="11"/>
      <c r="AD62" s="11"/>
    </row>
    <row r="63" spans="1:30" ht="12.75">
      <c r="A63" s="128" t="s">
        <v>151</v>
      </c>
      <c r="B63" s="11">
        <v>1580.7</v>
      </c>
      <c r="C63" s="11">
        <v>209.7</v>
      </c>
      <c r="D63" s="11">
        <v>0</v>
      </c>
      <c r="E63" s="146">
        <v>0</v>
      </c>
      <c r="F63" s="153">
        <v>12.4</v>
      </c>
      <c r="G63" s="11">
        <v>824.5</v>
      </c>
      <c r="H63" s="11">
        <v>0</v>
      </c>
      <c r="I63" s="11">
        <v>0</v>
      </c>
      <c r="J63" s="153">
        <v>0</v>
      </c>
      <c r="K63" s="11">
        <v>309.4</v>
      </c>
      <c r="L63" s="11">
        <v>0</v>
      </c>
      <c r="M63" s="146">
        <v>0</v>
      </c>
      <c r="N63" s="11">
        <v>0</v>
      </c>
      <c r="O63" s="11">
        <v>0</v>
      </c>
      <c r="P63" s="11">
        <v>0</v>
      </c>
      <c r="Q63" s="11">
        <v>0</v>
      </c>
      <c r="R63" s="128" t="s">
        <v>151</v>
      </c>
      <c r="S63" s="11">
        <v>0</v>
      </c>
      <c r="T63" s="11">
        <v>7.9</v>
      </c>
      <c r="U63" s="11">
        <v>0</v>
      </c>
      <c r="V63" s="146">
        <v>0</v>
      </c>
      <c r="W63" s="11">
        <v>0</v>
      </c>
      <c r="X63" s="11">
        <v>0</v>
      </c>
      <c r="Y63" s="11">
        <v>0</v>
      </c>
      <c r="Z63" s="146">
        <v>0</v>
      </c>
      <c r="AA63" s="11">
        <v>0</v>
      </c>
      <c r="AB63" s="11">
        <v>0</v>
      </c>
      <c r="AC63" s="11">
        <v>0</v>
      </c>
      <c r="AD63" s="11">
        <v>0</v>
      </c>
    </row>
    <row r="64" spans="1:30" ht="12.75">
      <c r="A64" s="128" t="s">
        <v>152</v>
      </c>
      <c r="B64" s="11">
        <v>22569</v>
      </c>
      <c r="C64" s="11">
        <v>15198.3</v>
      </c>
      <c r="D64" s="11">
        <v>0</v>
      </c>
      <c r="E64" s="146">
        <v>0</v>
      </c>
      <c r="F64" s="153">
        <v>6000.6</v>
      </c>
      <c r="G64" s="11">
        <v>3692.54</v>
      </c>
      <c r="H64" s="11">
        <v>0</v>
      </c>
      <c r="I64" s="11">
        <v>0</v>
      </c>
      <c r="J64" s="153">
        <v>4658.9</v>
      </c>
      <c r="K64" s="11">
        <v>5033.31</v>
      </c>
      <c r="L64" s="11">
        <v>0</v>
      </c>
      <c r="M64" s="146">
        <v>0</v>
      </c>
      <c r="N64" s="11">
        <v>0</v>
      </c>
      <c r="O64" s="11">
        <v>0</v>
      </c>
      <c r="P64" s="11">
        <v>0</v>
      </c>
      <c r="Q64" s="11">
        <v>0</v>
      </c>
      <c r="R64" s="128" t="s">
        <v>152</v>
      </c>
      <c r="S64" s="11">
        <v>2.3</v>
      </c>
      <c r="T64" s="11">
        <v>0.1</v>
      </c>
      <c r="U64" s="11">
        <v>0</v>
      </c>
      <c r="V64" s="146">
        <v>0</v>
      </c>
      <c r="W64" s="11">
        <v>0</v>
      </c>
      <c r="X64" s="11">
        <v>0</v>
      </c>
      <c r="Y64" s="11">
        <v>0</v>
      </c>
      <c r="Z64" s="146">
        <v>0</v>
      </c>
      <c r="AA64" s="11">
        <v>0</v>
      </c>
      <c r="AB64" s="11">
        <v>0</v>
      </c>
      <c r="AC64" s="11">
        <v>0</v>
      </c>
      <c r="AD64" s="11">
        <v>0</v>
      </c>
    </row>
    <row r="65" spans="1:30" s="76" customFormat="1" ht="12.75">
      <c r="A65" s="180" t="s">
        <v>103</v>
      </c>
      <c r="B65" s="167">
        <f aca="true" t="shared" si="19" ref="B65:Q65">SUM(B63:B64)</f>
        <v>24149.7</v>
      </c>
      <c r="C65" s="167">
        <f t="shared" si="19"/>
        <v>15408</v>
      </c>
      <c r="D65" s="167">
        <f t="shared" si="19"/>
        <v>0</v>
      </c>
      <c r="E65" s="167">
        <f t="shared" si="19"/>
        <v>0</v>
      </c>
      <c r="F65" s="167">
        <f t="shared" si="19"/>
        <v>6013</v>
      </c>
      <c r="G65" s="167">
        <f t="shared" si="19"/>
        <v>4517.04</v>
      </c>
      <c r="H65" s="167">
        <f t="shared" si="19"/>
        <v>0</v>
      </c>
      <c r="I65" s="167">
        <f t="shared" si="19"/>
        <v>0</v>
      </c>
      <c r="J65" s="167">
        <f t="shared" si="19"/>
        <v>4658.9</v>
      </c>
      <c r="K65" s="167">
        <f t="shared" si="19"/>
        <v>5342.71</v>
      </c>
      <c r="L65" s="167">
        <f t="shared" si="19"/>
        <v>0</v>
      </c>
      <c r="M65" s="167">
        <f t="shared" si="19"/>
        <v>0</v>
      </c>
      <c r="N65" s="167">
        <f>SUM(N63:N64)</f>
        <v>0</v>
      </c>
      <c r="O65" s="167">
        <f>SUM(O63:O64)</f>
        <v>0</v>
      </c>
      <c r="P65" s="167">
        <f t="shared" si="19"/>
        <v>0</v>
      </c>
      <c r="Q65" s="167">
        <f t="shared" si="19"/>
        <v>0</v>
      </c>
      <c r="R65" s="180" t="s">
        <v>103</v>
      </c>
      <c r="S65" s="167">
        <f aca="true" t="shared" si="20" ref="S65:AD65">SUM(S63:S64)</f>
        <v>2.3</v>
      </c>
      <c r="T65" s="167">
        <f t="shared" si="20"/>
        <v>8</v>
      </c>
      <c r="U65" s="167">
        <f t="shared" si="20"/>
        <v>0</v>
      </c>
      <c r="V65" s="167">
        <f t="shared" si="20"/>
        <v>0</v>
      </c>
      <c r="W65" s="167">
        <f t="shared" si="20"/>
        <v>0</v>
      </c>
      <c r="X65" s="167">
        <f t="shared" si="20"/>
        <v>0</v>
      </c>
      <c r="Y65" s="167">
        <f t="shared" si="20"/>
        <v>0</v>
      </c>
      <c r="Z65" s="167">
        <f t="shared" si="20"/>
        <v>0</v>
      </c>
      <c r="AA65" s="167">
        <f t="shared" si="20"/>
        <v>0</v>
      </c>
      <c r="AB65" s="167">
        <f t="shared" si="20"/>
        <v>0</v>
      </c>
      <c r="AC65" s="167">
        <f t="shared" si="20"/>
        <v>0</v>
      </c>
      <c r="AD65" s="167">
        <f t="shared" si="20"/>
        <v>0</v>
      </c>
    </row>
    <row r="66" spans="1:30" ht="12.75">
      <c r="A66" s="177" t="s">
        <v>153</v>
      </c>
      <c r="B66" s="11"/>
      <c r="C66" s="11"/>
      <c r="D66" s="11"/>
      <c r="E66" s="146"/>
      <c r="F66" s="153"/>
      <c r="G66" s="11"/>
      <c r="H66" s="11"/>
      <c r="I66" s="11"/>
      <c r="J66" s="153"/>
      <c r="K66" s="11"/>
      <c r="L66" s="11"/>
      <c r="M66" s="146"/>
      <c r="N66" s="11"/>
      <c r="O66" s="11"/>
      <c r="P66" s="11"/>
      <c r="Q66" s="11"/>
      <c r="R66" s="177" t="s">
        <v>153</v>
      </c>
      <c r="S66" s="11"/>
      <c r="T66" s="11"/>
      <c r="U66" s="11"/>
      <c r="V66" s="146"/>
      <c r="W66" s="11"/>
      <c r="X66" s="11"/>
      <c r="Y66" s="11"/>
      <c r="Z66" s="146"/>
      <c r="AA66" s="11"/>
      <c r="AB66" s="11"/>
      <c r="AC66" s="11"/>
      <c r="AD66" s="11"/>
    </row>
    <row r="67" spans="1:30" ht="12.75">
      <c r="A67" s="128" t="s">
        <v>154</v>
      </c>
      <c r="B67" s="11">
        <v>23.7</v>
      </c>
      <c r="C67" s="11">
        <v>0</v>
      </c>
      <c r="D67" s="11">
        <v>0</v>
      </c>
      <c r="E67" s="146">
        <v>0</v>
      </c>
      <c r="F67" s="153">
        <v>0</v>
      </c>
      <c r="G67" s="11">
        <v>42.6</v>
      </c>
      <c r="H67" s="11">
        <v>0</v>
      </c>
      <c r="I67" s="11">
        <v>0</v>
      </c>
      <c r="J67" s="153">
        <v>176.9</v>
      </c>
      <c r="K67" s="11">
        <v>68.2</v>
      </c>
      <c r="L67" s="11">
        <v>0</v>
      </c>
      <c r="M67" s="146">
        <v>0</v>
      </c>
      <c r="N67" s="11">
        <v>0</v>
      </c>
      <c r="O67" s="11">
        <v>0</v>
      </c>
      <c r="P67" s="11">
        <v>0</v>
      </c>
      <c r="Q67" s="11">
        <v>0</v>
      </c>
      <c r="R67" s="128" t="s">
        <v>154</v>
      </c>
      <c r="S67" s="11">
        <v>124.7</v>
      </c>
      <c r="T67" s="11">
        <v>30.6</v>
      </c>
      <c r="U67" s="11">
        <v>0</v>
      </c>
      <c r="V67" s="146">
        <v>0</v>
      </c>
      <c r="W67" s="11">
        <v>0</v>
      </c>
      <c r="X67" s="11">
        <v>0</v>
      </c>
      <c r="Y67" s="11">
        <v>0</v>
      </c>
      <c r="Z67" s="146">
        <v>0</v>
      </c>
      <c r="AA67" s="11">
        <v>0</v>
      </c>
      <c r="AB67" s="11">
        <v>0</v>
      </c>
      <c r="AC67" s="11">
        <v>0</v>
      </c>
      <c r="AD67" s="11">
        <v>0</v>
      </c>
    </row>
    <row r="68" spans="1:30" ht="12.75">
      <c r="A68" s="128" t="s">
        <v>155</v>
      </c>
      <c r="B68" s="11">
        <v>1678</v>
      </c>
      <c r="C68" s="11">
        <v>5301.42</v>
      </c>
      <c r="D68" s="11">
        <v>0</v>
      </c>
      <c r="E68" s="146">
        <v>0</v>
      </c>
      <c r="F68" s="153">
        <v>14</v>
      </c>
      <c r="G68" s="11">
        <v>19</v>
      </c>
      <c r="H68" s="11">
        <v>0</v>
      </c>
      <c r="I68" s="11">
        <v>0</v>
      </c>
      <c r="J68" s="153">
        <v>2658.9</v>
      </c>
      <c r="K68" s="11">
        <v>3570.6</v>
      </c>
      <c r="L68" s="11">
        <v>0</v>
      </c>
      <c r="M68" s="146">
        <v>0</v>
      </c>
      <c r="N68" s="11">
        <v>0</v>
      </c>
      <c r="O68" s="11">
        <v>0</v>
      </c>
      <c r="P68" s="11">
        <v>0</v>
      </c>
      <c r="Q68" s="11">
        <v>0</v>
      </c>
      <c r="R68" s="128" t="s">
        <v>155</v>
      </c>
      <c r="S68" s="11">
        <v>0</v>
      </c>
      <c r="T68" s="11">
        <v>0</v>
      </c>
      <c r="U68" s="11">
        <v>0</v>
      </c>
      <c r="V68" s="146">
        <v>0</v>
      </c>
      <c r="W68" s="11">
        <v>0</v>
      </c>
      <c r="X68" s="11">
        <v>0</v>
      </c>
      <c r="Y68" s="11">
        <v>0</v>
      </c>
      <c r="Z68" s="146">
        <v>0</v>
      </c>
      <c r="AA68" s="11">
        <v>0</v>
      </c>
      <c r="AB68" s="11">
        <v>0</v>
      </c>
      <c r="AC68" s="11">
        <v>0</v>
      </c>
      <c r="AD68" s="11">
        <v>0</v>
      </c>
    </row>
    <row r="69" spans="1:30" ht="12.75">
      <c r="A69" s="128" t="s">
        <v>156</v>
      </c>
      <c r="B69" s="11">
        <v>11775.5</v>
      </c>
      <c r="C69" s="11">
        <v>12770.6</v>
      </c>
      <c r="D69" s="11">
        <v>0</v>
      </c>
      <c r="E69" s="146">
        <v>0</v>
      </c>
      <c r="F69" s="153">
        <v>91.4</v>
      </c>
      <c r="G69" s="11">
        <v>2182.35</v>
      </c>
      <c r="H69" s="11">
        <v>0</v>
      </c>
      <c r="I69" s="11">
        <v>0</v>
      </c>
      <c r="J69" s="153">
        <v>1423.5</v>
      </c>
      <c r="K69" s="11">
        <v>1371.72</v>
      </c>
      <c r="L69" s="11">
        <v>0</v>
      </c>
      <c r="M69" s="146">
        <v>0</v>
      </c>
      <c r="N69" s="11">
        <v>0</v>
      </c>
      <c r="O69" s="11">
        <v>0</v>
      </c>
      <c r="P69" s="11">
        <v>0</v>
      </c>
      <c r="Q69" s="11">
        <v>0</v>
      </c>
      <c r="R69" s="128" t="s">
        <v>156</v>
      </c>
      <c r="S69" s="11">
        <v>48.5</v>
      </c>
      <c r="T69" s="11">
        <v>21.5</v>
      </c>
      <c r="U69" s="11">
        <v>0</v>
      </c>
      <c r="V69" s="146">
        <v>0</v>
      </c>
      <c r="W69" s="11">
        <v>0</v>
      </c>
      <c r="X69" s="11">
        <v>0</v>
      </c>
      <c r="Y69" s="11">
        <v>0</v>
      </c>
      <c r="Z69" s="146">
        <v>0</v>
      </c>
      <c r="AA69" s="11">
        <v>0</v>
      </c>
      <c r="AB69" s="11">
        <v>0</v>
      </c>
      <c r="AC69" s="11">
        <v>0</v>
      </c>
      <c r="AD69" s="11">
        <v>0</v>
      </c>
    </row>
    <row r="70" spans="1:30" ht="12.75">
      <c r="A70" s="128" t="s">
        <v>157</v>
      </c>
      <c r="B70" s="11">
        <v>118.2</v>
      </c>
      <c r="C70" s="11">
        <v>0</v>
      </c>
      <c r="D70" s="11">
        <v>0</v>
      </c>
      <c r="E70" s="146">
        <v>0</v>
      </c>
      <c r="F70" s="153">
        <v>0</v>
      </c>
      <c r="G70" s="11">
        <v>0</v>
      </c>
      <c r="H70" s="11">
        <v>0</v>
      </c>
      <c r="I70" s="11">
        <v>0</v>
      </c>
      <c r="J70" s="153">
        <v>0</v>
      </c>
      <c r="K70" s="11">
        <v>0</v>
      </c>
      <c r="L70" s="11">
        <v>0</v>
      </c>
      <c r="M70" s="146">
        <v>0</v>
      </c>
      <c r="N70" s="11">
        <v>0</v>
      </c>
      <c r="O70" s="11">
        <v>0</v>
      </c>
      <c r="P70" s="11">
        <v>0</v>
      </c>
      <c r="Q70" s="11">
        <v>0</v>
      </c>
      <c r="R70" s="128" t="s">
        <v>157</v>
      </c>
      <c r="S70" s="11">
        <v>0</v>
      </c>
      <c r="T70" s="11">
        <v>0</v>
      </c>
      <c r="U70" s="11">
        <v>0</v>
      </c>
      <c r="V70" s="146">
        <v>0</v>
      </c>
      <c r="W70" s="11">
        <v>0</v>
      </c>
      <c r="X70" s="11">
        <v>0</v>
      </c>
      <c r="Y70" s="11">
        <v>0</v>
      </c>
      <c r="Z70" s="146">
        <v>0</v>
      </c>
      <c r="AA70" s="11">
        <v>0</v>
      </c>
      <c r="AB70" s="11">
        <v>0</v>
      </c>
      <c r="AC70" s="11">
        <v>0</v>
      </c>
      <c r="AD70" s="11">
        <v>0</v>
      </c>
    </row>
    <row r="71" spans="1:30" s="76" customFormat="1" ht="12.75">
      <c r="A71" s="180" t="s">
        <v>103</v>
      </c>
      <c r="B71" s="167">
        <f aca="true" t="shared" si="21" ref="B71:Q71">SUM(B67:B70)</f>
        <v>13595.400000000001</v>
      </c>
      <c r="C71" s="167">
        <f t="shared" si="21"/>
        <v>18072.02</v>
      </c>
      <c r="D71" s="167">
        <f t="shared" si="21"/>
        <v>0</v>
      </c>
      <c r="E71" s="167">
        <f t="shared" si="21"/>
        <v>0</v>
      </c>
      <c r="F71" s="167">
        <f t="shared" si="21"/>
        <v>105.4</v>
      </c>
      <c r="G71" s="167">
        <f t="shared" si="21"/>
        <v>2243.95</v>
      </c>
      <c r="H71" s="167">
        <f t="shared" si="21"/>
        <v>0</v>
      </c>
      <c r="I71" s="167">
        <f t="shared" si="21"/>
        <v>0</v>
      </c>
      <c r="J71" s="167">
        <f t="shared" si="21"/>
        <v>4259.3</v>
      </c>
      <c r="K71" s="167">
        <f t="shared" si="21"/>
        <v>5010.5199999999995</v>
      </c>
      <c r="L71" s="167">
        <f t="shared" si="21"/>
        <v>0</v>
      </c>
      <c r="M71" s="167">
        <f t="shared" si="21"/>
        <v>0</v>
      </c>
      <c r="N71" s="167">
        <f>SUM(N67:N70)</f>
        <v>0</v>
      </c>
      <c r="O71" s="167">
        <f>SUM(O67:O70)</f>
        <v>0</v>
      </c>
      <c r="P71" s="167">
        <f t="shared" si="21"/>
        <v>0</v>
      </c>
      <c r="Q71" s="167">
        <f t="shared" si="21"/>
        <v>0</v>
      </c>
      <c r="R71" s="180" t="s">
        <v>103</v>
      </c>
      <c r="S71" s="167">
        <f aca="true" t="shared" si="22" ref="S71:AD71">SUM(S67:S70)</f>
        <v>173.2</v>
      </c>
      <c r="T71" s="167">
        <f t="shared" si="22"/>
        <v>52.1</v>
      </c>
      <c r="U71" s="167">
        <f t="shared" si="22"/>
        <v>0</v>
      </c>
      <c r="V71" s="167">
        <f t="shared" si="22"/>
        <v>0</v>
      </c>
      <c r="W71" s="167">
        <f t="shared" si="22"/>
        <v>0</v>
      </c>
      <c r="X71" s="167">
        <f t="shared" si="22"/>
        <v>0</v>
      </c>
      <c r="Y71" s="167">
        <f t="shared" si="22"/>
        <v>0</v>
      </c>
      <c r="Z71" s="167">
        <f t="shared" si="22"/>
        <v>0</v>
      </c>
      <c r="AA71" s="167">
        <f t="shared" si="22"/>
        <v>0</v>
      </c>
      <c r="AB71" s="167">
        <f t="shared" si="22"/>
        <v>0</v>
      </c>
      <c r="AC71" s="167">
        <f t="shared" si="22"/>
        <v>0</v>
      </c>
      <c r="AD71" s="167">
        <f t="shared" si="22"/>
        <v>0</v>
      </c>
    </row>
    <row r="72" spans="1:30" ht="12.75">
      <c r="A72" s="177" t="s">
        <v>158</v>
      </c>
      <c r="B72" s="11"/>
      <c r="C72" s="11"/>
      <c r="D72" s="11"/>
      <c r="E72" s="146"/>
      <c r="F72" s="153"/>
      <c r="G72" s="11"/>
      <c r="H72" s="11"/>
      <c r="I72" s="11"/>
      <c r="J72" s="153"/>
      <c r="K72" s="11"/>
      <c r="L72" s="11"/>
      <c r="M72" s="146"/>
      <c r="N72" s="11"/>
      <c r="O72" s="11"/>
      <c r="P72" s="11"/>
      <c r="Q72" s="11"/>
      <c r="R72" s="177" t="s">
        <v>158</v>
      </c>
      <c r="S72" s="11"/>
      <c r="T72" s="11"/>
      <c r="U72" s="11"/>
      <c r="V72" s="146"/>
      <c r="W72" s="11"/>
      <c r="X72" s="11"/>
      <c r="Y72" s="11"/>
      <c r="Z72" s="146"/>
      <c r="AA72" s="11"/>
      <c r="AB72" s="11"/>
      <c r="AC72" s="11"/>
      <c r="AD72" s="11"/>
    </row>
    <row r="73" spans="1:30" ht="12.75">
      <c r="A73" s="128" t="s">
        <v>159</v>
      </c>
      <c r="B73" s="11">
        <v>9904.3</v>
      </c>
      <c r="C73" s="11">
        <v>17520</v>
      </c>
      <c r="D73" s="11">
        <v>0</v>
      </c>
      <c r="E73" s="146">
        <v>0</v>
      </c>
      <c r="F73" s="153">
        <v>1232.5</v>
      </c>
      <c r="G73" s="11">
        <v>1270</v>
      </c>
      <c r="H73" s="11">
        <v>0</v>
      </c>
      <c r="I73" s="11">
        <v>0</v>
      </c>
      <c r="J73" s="153">
        <v>3.6</v>
      </c>
      <c r="K73" s="11">
        <v>0</v>
      </c>
      <c r="L73" s="11">
        <v>0</v>
      </c>
      <c r="M73" s="146">
        <v>0</v>
      </c>
      <c r="N73" s="11">
        <v>0</v>
      </c>
      <c r="O73" s="11">
        <v>0</v>
      </c>
      <c r="P73" s="11">
        <v>0</v>
      </c>
      <c r="Q73" s="11">
        <v>0</v>
      </c>
      <c r="R73" s="128" t="s">
        <v>159</v>
      </c>
      <c r="S73" s="11">
        <v>864.4</v>
      </c>
      <c r="T73" s="11">
        <v>582.6</v>
      </c>
      <c r="U73" s="11">
        <v>0</v>
      </c>
      <c r="V73" s="146">
        <v>0</v>
      </c>
      <c r="W73" s="11">
        <v>84.8</v>
      </c>
      <c r="X73" s="11">
        <v>0</v>
      </c>
      <c r="Y73" s="11">
        <v>0</v>
      </c>
      <c r="Z73" s="146">
        <v>0</v>
      </c>
      <c r="AA73" s="11">
        <v>1661.7</v>
      </c>
      <c r="AB73" s="11">
        <v>1124.5</v>
      </c>
      <c r="AC73" s="11">
        <v>0</v>
      </c>
      <c r="AD73" s="11">
        <v>0</v>
      </c>
    </row>
    <row r="74" spans="1:30" ht="12.75">
      <c r="A74" s="128" t="s">
        <v>160</v>
      </c>
      <c r="B74" s="11">
        <v>8271.1</v>
      </c>
      <c r="C74" s="11">
        <v>5381.7</v>
      </c>
      <c r="D74" s="11">
        <v>0</v>
      </c>
      <c r="E74" s="146">
        <v>0</v>
      </c>
      <c r="F74" s="153">
        <v>12586.4</v>
      </c>
      <c r="G74" s="11">
        <v>5545.1</v>
      </c>
      <c r="H74" s="11">
        <v>0</v>
      </c>
      <c r="I74" s="11">
        <v>32.5</v>
      </c>
      <c r="J74" s="153">
        <v>0</v>
      </c>
      <c r="K74" s="11">
        <v>0</v>
      </c>
      <c r="L74" s="11">
        <v>0</v>
      </c>
      <c r="M74" s="146">
        <v>0</v>
      </c>
      <c r="N74" s="11">
        <v>10.2</v>
      </c>
      <c r="O74" s="11">
        <v>416.6</v>
      </c>
      <c r="P74" s="11">
        <v>0</v>
      </c>
      <c r="Q74" s="11">
        <v>0</v>
      </c>
      <c r="R74" s="128" t="s">
        <v>160</v>
      </c>
      <c r="S74" s="11">
        <v>1720.8</v>
      </c>
      <c r="T74" s="11">
        <v>1321.4</v>
      </c>
      <c r="U74" s="11">
        <v>478</v>
      </c>
      <c r="V74" s="146">
        <v>349.4</v>
      </c>
      <c r="W74" s="11">
        <v>436.9</v>
      </c>
      <c r="X74" s="11">
        <v>296.6</v>
      </c>
      <c r="Y74" s="11">
        <v>79.4</v>
      </c>
      <c r="Z74" s="146">
        <v>52.1</v>
      </c>
      <c r="AA74" s="11">
        <v>306.9</v>
      </c>
      <c r="AB74" s="11">
        <v>204.9</v>
      </c>
      <c r="AC74" s="11">
        <v>302.9</v>
      </c>
      <c r="AD74" s="11">
        <v>192.2</v>
      </c>
    </row>
    <row r="75" spans="1:30" ht="12.75">
      <c r="A75" s="128" t="s">
        <v>161</v>
      </c>
      <c r="B75" s="11">
        <v>9607</v>
      </c>
      <c r="C75" s="11">
        <v>5773.5</v>
      </c>
      <c r="D75" s="11">
        <v>0</v>
      </c>
      <c r="E75" s="146">
        <v>0</v>
      </c>
      <c r="F75" s="153">
        <v>1593.1</v>
      </c>
      <c r="G75" s="11">
        <v>1926</v>
      </c>
      <c r="H75" s="11">
        <v>0</v>
      </c>
      <c r="I75" s="11">
        <v>0</v>
      </c>
      <c r="J75" s="153">
        <v>0</v>
      </c>
      <c r="K75" s="11">
        <v>0</v>
      </c>
      <c r="L75" s="11">
        <v>0</v>
      </c>
      <c r="M75" s="146">
        <v>0</v>
      </c>
      <c r="N75" s="11">
        <v>517.2</v>
      </c>
      <c r="O75" s="11">
        <v>0</v>
      </c>
      <c r="P75" s="11">
        <v>0</v>
      </c>
      <c r="Q75" s="11">
        <v>0</v>
      </c>
      <c r="R75" s="128" t="s">
        <v>161</v>
      </c>
      <c r="S75" s="11">
        <v>1668.1</v>
      </c>
      <c r="T75" s="11">
        <v>505.1</v>
      </c>
      <c r="U75" s="11">
        <v>0</v>
      </c>
      <c r="V75" s="146">
        <v>0</v>
      </c>
      <c r="W75" s="11">
        <v>27.7</v>
      </c>
      <c r="X75" s="11">
        <v>32.6</v>
      </c>
      <c r="Y75" s="11">
        <v>0</v>
      </c>
      <c r="Z75" s="146">
        <v>0</v>
      </c>
      <c r="AA75" s="11">
        <v>0</v>
      </c>
      <c r="AB75" s="11">
        <v>0</v>
      </c>
      <c r="AC75" s="11">
        <v>0</v>
      </c>
      <c r="AD75" s="11">
        <v>0</v>
      </c>
    </row>
    <row r="76" spans="1:30" ht="12.75">
      <c r="A76" s="128" t="s">
        <v>162</v>
      </c>
      <c r="B76" s="11">
        <v>18042.1</v>
      </c>
      <c r="C76" s="11">
        <v>21303</v>
      </c>
      <c r="D76" s="11">
        <v>0</v>
      </c>
      <c r="E76" s="146">
        <v>0</v>
      </c>
      <c r="F76" s="153">
        <v>6760.4</v>
      </c>
      <c r="G76" s="11">
        <v>6561.1</v>
      </c>
      <c r="H76" s="11">
        <v>0</v>
      </c>
      <c r="I76" s="11">
        <v>0</v>
      </c>
      <c r="J76" s="153">
        <v>0</v>
      </c>
      <c r="K76" s="11">
        <v>0</v>
      </c>
      <c r="L76" s="11">
        <v>0</v>
      </c>
      <c r="M76" s="146">
        <v>0</v>
      </c>
      <c r="N76" s="11">
        <v>115.4</v>
      </c>
      <c r="O76" s="11">
        <v>82.7</v>
      </c>
      <c r="P76" s="11">
        <v>0</v>
      </c>
      <c r="Q76" s="11">
        <v>0</v>
      </c>
      <c r="R76" s="128" t="s">
        <v>162</v>
      </c>
      <c r="S76" s="11">
        <v>2030.8</v>
      </c>
      <c r="T76" s="11">
        <v>3847</v>
      </c>
      <c r="U76" s="11">
        <v>0</v>
      </c>
      <c r="V76" s="146">
        <v>0</v>
      </c>
      <c r="W76" s="11">
        <v>533.2</v>
      </c>
      <c r="X76" s="11">
        <v>128.4</v>
      </c>
      <c r="Y76" s="11">
        <v>0</v>
      </c>
      <c r="Z76" s="146">
        <v>0</v>
      </c>
      <c r="AA76" s="11">
        <v>0</v>
      </c>
      <c r="AB76" s="11">
        <v>0.4</v>
      </c>
      <c r="AC76" s="11">
        <v>0</v>
      </c>
      <c r="AD76" s="11">
        <v>0</v>
      </c>
    </row>
    <row r="77" spans="1:30" ht="12.75">
      <c r="A77" s="128" t="s">
        <v>163</v>
      </c>
      <c r="B77" s="11">
        <v>2872.9</v>
      </c>
      <c r="C77" s="11">
        <v>3328.7</v>
      </c>
      <c r="D77" s="11">
        <v>148.6</v>
      </c>
      <c r="E77" s="146">
        <v>138</v>
      </c>
      <c r="F77" s="153">
        <v>10778.9</v>
      </c>
      <c r="G77" s="11">
        <v>12797.2</v>
      </c>
      <c r="H77" s="11">
        <v>215.8</v>
      </c>
      <c r="I77" s="11">
        <v>221.9</v>
      </c>
      <c r="J77" s="153">
        <v>16</v>
      </c>
      <c r="K77" s="11">
        <v>0</v>
      </c>
      <c r="L77" s="11">
        <v>0</v>
      </c>
      <c r="M77" s="146">
        <v>0</v>
      </c>
      <c r="N77" s="11">
        <v>283.9</v>
      </c>
      <c r="O77" s="11">
        <v>1003.1</v>
      </c>
      <c r="P77" s="11">
        <v>0</v>
      </c>
      <c r="Q77" s="11">
        <v>0</v>
      </c>
      <c r="R77" s="128" t="s">
        <v>163</v>
      </c>
      <c r="S77" s="11">
        <v>189.9</v>
      </c>
      <c r="T77" s="11">
        <v>226.4</v>
      </c>
      <c r="U77" s="11">
        <v>175.8</v>
      </c>
      <c r="V77" s="146">
        <v>48.1</v>
      </c>
      <c r="W77" s="11">
        <v>103.8</v>
      </c>
      <c r="X77" s="11">
        <v>163.8</v>
      </c>
      <c r="Y77" s="11">
        <v>0</v>
      </c>
      <c r="Z77" s="146">
        <v>0</v>
      </c>
      <c r="AA77" s="11">
        <v>2.1</v>
      </c>
      <c r="AB77" s="11">
        <v>0</v>
      </c>
      <c r="AC77" s="11">
        <v>0</v>
      </c>
      <c r="AD77" s="11">
        <v>0</v>
      </c>
    </row>
    <row r="78" spans="1:30" s="76" customFormat="1" ht="12.75">
      <c r="A78" s="181" t="s">
        <v>103</v>
      </c>
      <c r="B78" s="167">
        <f aca="true" t="shared" si="23" ref="B78:Q78">SUM(B73:B77)</f>
        <v>48697.4</v>
      </c>
      <c r="C78" s="167">
        <f t="shared" si="23"/>
        <v>53306.899999999994</v>
      </c>
      <c r="D78" s="167">
        <f t="shared" si="23"/>
        <v>148.6</v>
      </c>
      <c r="E78" s="167">
        <f t="shared" si="23"/>
        <v>138</v>
      </c>
      <c r="F78" s="167">
        <f t="shared" si="23"/>
        <v>32951.3</v>
      </c>
      <c r="G78" s="167">
        <f t="shared" si="23"/>
        <v>28099.4</v>
      </c>
      <c r="H78" s="167">
        <f t="shared" si="23"/>
        <v>215.8</v>
      </c>
      <c r="I78" s="167">
        <f t="shared" si="23"/>
        <v>254.4</v>
      </c>
      <c r="J78" s="167">
        <f t="shared" si="23"/>
        <v>19.6</v>
      </c>
      <c r="K78" s="167">
        <f t="shared" si="23"/>
        <v>0</v>
      </c>
      <c r="L78" s="167">
        <f t="shared" si="23"/>
        <v>0</v>
      </c>
      <c r="M78" s="167">
        <f t="shared" si="23"/>
        <v>0</v>
      </c>
      <c r="N78" s="167">
        <f>SUM(N73:N77)</f>
        <v>926.7</v>
      </c>
      <c r="O78" s="167">
        <f>SUM(O73:O77)</f>
        <v>1502.4</v>
      </c>
      <c r="P78" s="167">
        <f t="shared" si="23"/>
        <v>0</v>
      </c>
      <c r="Q78" s="167">
        <f t="shared" si="23"/>
        <v>0</v>
      </c>
      <c r="R78" s="181" t="s">
        <v>103</v>
      </c>
      <c r="S78" s="167">
        <f aca="true" t="shared" si="24" ref="S78:AD78">SUM(S73:S77)</f>
        <v>6473.999999999999</v>
      </c>
      <c r="T78" s="167">
        <f t="shared" si="24"/>
        <v>6482.5</v>
      </c>
      <c r="U78" s="167">
        <f t="shared" si="24"/>
        <v>653.8</v>
      </c>
      <c r="V78" s="167">
        <f t="shared" si="24"/>
        <v>397.5</v>
      </c>
      <c r="W78" s="167">
        <f t="shared" si="24"/>
        <v>1186.3999999999999</v>
      </c>
      <c r="X78" s="167">
        <f t="shared" si="24"/>
        <v>621.4000000000001</v>
      </c>
      <c r="Y78" s="167">
        <f t="shared" si="24"/>
        <v>79.4</v>
      </c>
      <c r="Z78" s="167">
        <f t="shared" si="24"/>
        <v>52.1</v>
      </c>
      <c r="AA78" s="167">
        <f t="shared" si="24"/>
        <v>1970.6999999999998</v>
      </c>
      <c r="AB78" s="167">
        <f t="shared" si="24"/>
        <v>1329.8000000000002</v>
      </c>
      <c r="AC78" s="167">
        <f t="shared" si="24"/>
        <v>302.9</v>
      </c>
      <c r="AD78" s="167">
        <f t="shared" si="24"/>
        <v>192.2</v>
      </c>
    </row>
    <row r="79" spans="1:30" ht="12.75" customHeight="1">
      <c r="A79" s="178"/>
      <c r="B79" s="26"/>
      <c r="C79" s="26"/>
      <c r="D79" s="26"/>
      <c r="E79" s="148"/>
      <c r="F79" s="155"/>
      <c r="G79" s="26"/>
      <c r="H79" s="26"/>
      <c r="I79" s="26"/>
      <c r="J79" s="155"/>
      <c r="K79" s="26"/>
      <c r="L79" s="26"/>
      <c r="M79" s="148"/>
      <c r="N79" s="26"/>
      <c r="O79" s="26"/>
      <c r="P79" s="26"/>
      <c r="Q79" s="26"/>
      <c r="R79" s="178"/>
      <c r="S79" s="26"/>
      <c r="T79" s="26"/>
      <c r="U79" s="26"/>
      <c r="V79" s="148"/>
      <c r="W79" s="26"/>
      <c r="X79" s="26"/>
      <c r="Y79" s="26"/>
      <c r="Z79" s="148"/>
      <c r="AA79" s="26"/>
      <c r="AB79" s="26"/>
      <c r="AC79" s="26"/>
      <c r="AD79" s="26"/>
    </row>
    <row r="80" spans="1:30" ht="12.75">
      <c r="A80" s="177" t="s">
        <v>164</v>
      </c>
      <c r="B80" s="42"/>
      <c r="C80" s="42"/>
      <c r="D80" s="42"/>
      <c r="E80" s="149"/>
      <c r="F80" s="156"/>
      <c r="G80" s="42"/>
      <c r="H80" s="42"/>
      <c r="I80" s="42"/>
      <c r="J80" s="156"/>
      <c r="K80" s="42"/>
      <c r="L80" s="42"/>
      <c r="M80" s="149"/>
      <c r="O80" s="42"/>
      <c r="Q80" s="42"/>
      <c r="R80" s="177" t="s">
        <v>164</v>
      </c>
      <c r="S80" s="42"/>
      <c r="T80" s="42"/>
      <c r="U80" s="42"/>
      <c r="V80" s="149"/>
      <c r="W80" s="42"/>
      <c r="X80" s="42"/>
      <c r="Y80" s="42"/>
      <c r="Z80" s="149"/>
      <c r="AA80" s="42"/>
      <c r="AB80" s="42"/>
      <c r="AC80" s="42"/>
      <c r="AD80" s="42"/>
    </row>
    <row r="81" spans="1:30" ht="12.75">
      <c r="A81" s="128" t="s">
        <v>165</v>
      </c>
      <c r="B81" s="11">
        <v>7971.9</v>
      </c>
      <c r="C81" s="11">
        <v>6509.3</v>
      </c>
      <c r="D81" s="11">
        <v>0</v>
      </c>
      <c r="E81" s="146">
        <v>0</v>
      </c>
      <c r="F81" s="153">
        <v>112.5</v>
      </c>
      <c r="G81" s="11">
        <v>0</v>
      </c>
      <c r="H81" s="11">
        <v>0</v>
      </c>
      <c r="I81" s="11">
        <v>0</v>
      </c>
      <c r="J81" s="153">
        <v>0</v>
      </c>
      <c r="K81" s="11">
        <v>0</v>
      </c>
      <c r="L81" s="11">
        <v>0</v>
      </c>
      <c r="M81" s="146">
        <v>0</v>
      </c>
      <c r="N81" s="11">
        <v>0</v>
      </c>
      <c r="O81" s="11">
        <v>0</v>
      </c>
      <c r="P81" s="11">
        <v>0</v>
      </c>
      <c r="Q81" s="11">
        <v>0</v>
      </c>
      <c r="R81" s="128" t="s">
        <v>165</v>
      </c>
      <c r="S81" s="11">
        <v>1488.6</v>
      </c>
      <c r="T81" s="11">
        <v>2218.8</v>
      </c>
      <c r="U81" s="11">
        <v>189.6</v>
      </c>
      <c r="V81" s="146">
        <v>254.3</v>
      </c>
      <c r="W81" s="11">
        <v>182.7</v>
      </c>
      <c r="X81" s="11">
        <v>430.9</v>
      </c>
      <c r="Y81" s="11">
        <v>0</v>
      </c>
      <c r="Z81" s="146">
        <v>0</v>
      </c>
      <c r="AA81" s="11">
        <v>0</v>
      </c>
      <c r="AB81" s="11">
        <v>0</v>
      </c>
      <c r="AC81" s="11">
        <v>0</v>
      </c>
      <c r="AD81" s="11">
        <v>0</v>
      </c>
    </row>
    <row r="82" spans="1:30" ht="12.75">
      <c r="A82" s="128" t="s">
        <v>166</v>
      </c>
      <c r="B82" s="11">
        <v>1715.4</v>
      </c>
      <c r="C82" s="11">
        <v>4024.9</v>
      </c>
      <c r="D82" s="11">
        <v>0</v>
      </c>
      <c r="E82" s="146">
        <v>0</v>
      </c>
      <c r="F82" s="153">
        <v>0</v>
      </c>
      <c r="G82" s="11">
        <v>0</v>
      </c>
      <c r="H82" s="11">
        <v>0</v>
      </c>
      <c r="I82" s="11">
        <v>0</v>
      </c>
      <c r="J82" s="153">
        <v>0</v>
      </c>
      <c r="K82" s="11">
        <v>0</v>
      </c>
      <c r="L82" s="11">
        <v>0</v>
      </c>
      <c r="M82" s="146">
        <v>0</v>
      </c>
      <c r="N82" s="11">
        <v>0</v>
      </c>
      <c r="O82" s="11">
        <v>0</v>
      </c>
      <c r="P82" s="11">
        <v>0</v>
      </c>
      <c r="Q82" s="11">
        <v>0</v>
      </c>
      <c r="R82" s="128" t="s">
        <v>166</v>
      </c>
      <c r="S82" s="11">
        <v>198.1</v>
      </c>
      <c r="T82" s="11">
        <v>64</v>
      </c>
      <c r="U82" s="11">
        <v>0</v>
      </c>
      <c r="V82" s="146">
        <v>0</v>
      </c>
      <c r="W82" s="11">
        <v>58.7</v>
      </c>
      <c r="X82" s="11">
        <v>0</v>
      </c>
      <c r="Y82" s="11">
        <v>0</v>
      </c>
      <c r="Z82" s="146">
        <v>0</v>
      </c>
      <c r="AA82" s="11">
        <v>0</v>
      </c>
      <c r="AB82" s="11">
        <v>0</v>
      </c>
      <c r="AC82" s="11">
        <v>0</v>
      </c>
      <c r="AD82" s="11">
        <v>0</v>
      </c>
    </row>
    <row r="83" spans="1:30" ht="12.75">
      <c r="A83" s="128" t="s">
        <v>167</v>
      </c>
      <c r="B83" s="11">
        <v>6318.9</v>
      </c>
      <c r="C83" s="11">
        <v>6579.74</v>
      </c>
      <c r="D83" s="11">
        <v>0</v>
      </c>
      <c r="E83" s="146">
        <v>0</v>
      </c>
      <c r="F83" s="153">
        <v>218.1</v>
      </c>
      <c r="G83" s="11">
        <v>518.34</v>
      </c>
      <c r="H83" s="11">
        <v>0</v>
      </c>
      <c r="I83" s="11">
        <v>0</v>
      </c>
      <c r="J83" s="153">
        <v>25.6</v>
      </c>
      <c r="K83" s="11">
        <v>20</v>
      </c>
      <c r="L83" s="11">
        <v>0</v>
      </c>
      <c r="M83" s="146">
        <v>0</v>
      </c>
      <c r="N83" s="11">
        <v>31.8</v>
      </c>
      <c r="O83" s="11">
        <v>975.7</v>
      </c>
      <c r="P83" s="11">
        <v>0</v>
      </c>
      <c r="Q83" s="11">
        <v>0</v>
      </c>
      <c r="R83" s="128" t="s">
        <v>167</v>
      </c>
      <c r="S83" s="11">
        <v>2570.8</v>
      </c>
      <c r="T83" s="11">
        <v>502.8</v>
      </c>
      <c r="U83" s="11">
        <v>366.2</v>
      </c>
      <c r="V83" s="146">
        <v>293.4</v>
      </c>
      <c r="W83" s="11">
        <v>1071.2</v>
      </c>
      <c r="X83" s="11">
        <v>463.8</v>
      </c>
      <c r="Y83" s="11">
        <v>0</v>
      </c>
      <c r="Z83" s="146">
        <v>0</v>
      </c>
      <c r="AA83" s="11">
        <v>0</v>
      </c>
      <c r="AB83" s="11">
        <v>0</v>
      </c>
      <c r="AC83" s="11">
        <v>0</v>
      </c>
      <c r="AD83" s="11">
        <v>0</v>
      </c>
    </row>
    <row r="84" spans="1:30" ht="12.75">
      <c r="A84" s="128" t="s">
        <v>168</v>
      </c>
      <c r="B84" s="11">
        <v>782.3</v>
      </c>
      <c r="C84" s="11">
        <v>3009.3</v>
      </c>
      <c r="D84" s="11">
        <v>0</v>
      </c>
      <c r="E84" s="146">
        <v>0</v>
      </c>
      <c r="F84" s="153">
        <v>0</v>
      </c>
      <c r="G84" s="11">
        <v>0</v>
      </c>
      <c r="H84" s="11">
        <v>0</v>
      </c>
      <c r="I84" s="11">
        <v>0</v>
      </c>
      <c r="J84" s="153">
        <v>0</v>
      </c>
      <c r="K84" s="11">
        <v>0</v>
      </c>
      <c r="L84" s="11">
        <v>0</v>
      </c>
      <c r="M84" s="146">
        <v>0</v>
      </c>
      <c r="N84" s="11">
        <v>0</v>
      </c>
      <c r="O84" s="11">
        <v>0</v>
      </c>
      <c r="P84" s="11">
        <v>0</v>
      </c>
      <c r="Q84" s="11">
        <v>0</v>
      </c>
      <c r="R84" s="128" t="s">
        <v>168</v>
      </c>
      <c r="S84" s="11">
        <v>955.4</v>
      </c>
      <c r="T84" s="11">
        <v>896.1</v>
      </c>
      <c r="U84" s="11">
        <v>0</v>
      </c>
      <c r="V84" s="146">
        <v>0</v>
      </c>
      <c r="W84" s="11">
        <v>598.2</v>
      </c>
      <c r="X84" s="11">
        <v>58.1</v>
      </c>
      <c r="Y84" s="11">
        <v>0</v>
      </c>
      <c r="Z84" s="146">
        <v>0</v>
      </c>
      <c r="AA84" s="11">
        <v>0</v>
      </c>
      <c r="AB84" s="11">
        <v>0</v>
      </c>
      <c r="AC84" s="11">
        <v>0</v>
      </c>
      <c r="AD84" s="11">
        <v>0</v>
      </c>
    </row>
    <row r="85" spans="1:30" s="76" customFormat="1" ht="12.75">
      <c r="A85" s="182" t="s">
        <v>103</v>
      </c>
      <c r="B85" s="167">
        <f aca="true" t="shared" si="25" ref="B85:Q85">SUM(B81:B84)</f>
        <v>16788.5</v>
      </c>
      <c r="C85" s="167">
        <f t="shared" si="25"/>
        <v>20123.24</v>
      </c>
      <c r="D85" s="167">
        <f t="shared" si="25"/>
        <v>0</v>
      </c>
      <c r="E85" s="167">
        <f t="shared" si="25"/>
        <v>0</v>
      </c>
      <c r="F85" s="167">
        <f t="shared" si="25"/>
        <v>330.6</v>
      </c>
      <c r="G85" s="167">
        <f t="shared" si="25"/>
        <v>518.34</v>
      </c>
      <c r="H85" s="167">
        <f t="shared" si="25"/>
        <v>0</v>
      </c>
      <c r="I85" s="167">
        <f t="shared" si="25"/>
        <v>0</v>
      </c>
      <c r="J85" s="167">
        <f t="shared" si="25"/>
        <v>25.6</v>
      </c>
      <c r="K85" s="167">
        <f t="shared" si="25"/>
        <v>20</v>
      </c>
      <c r="L85" s="167">
        <f t="shared" si="25"/>
        <v>0</v>
      </c>
      <c r="M85" s="167">
        <f t="shared" si="25"/>
        <v>0</v>
      </c>
      <c r="N85" s="167">
        <f>SUM(N81:N84)</f>
        <v>31.8</v>
      </c>
      <c r="O85" s="167">
        <f>SUM(O81:O84)</f>
        <v>975.7</v>
      </c>
      <c r="P85" s="167">
        <f t="shared" si="25"/>
        <v>0</v>
      </c>
      <c r="Q85" s="167">
        <f t="shared" si="25"/>
        <v>0</v>
      </c>
      <c r="R85" s="182" t="s">
        <v>103</v>
      </c>
      <c r="S85" s="167">
        <f aca="true" t="shared" si="26" ref="S85:AD85">SUM(S81:S84)</f>
        <v>5212.9</v>
      </c>
      <c r="T85" s="167">
        <f t="shared" si="26"/>
        <v>3681.7000000000003</v>
      </c>
      <c r="U85" s="167">
        <f t="shared" si="26"/>
        <v>555.8</v>
      </c>
      <c r="V85" s="167">
        <f t="shared" si="26"/>
        <v>547.7</v>
      </c>
      <c r="W85" s="167">
        <f t="shared" si="26"/>
        <v>1910.8</v>
      </c>
      <c r="X85" s="167">
        <f t="shared" si="26"/>
        <v>952.8000000000001</v>
      </c>
      <c r="Y85" s="167">
        <f t="shared" si="26"/>
        <v>0</v>
      </c>
      <c r="Z85" s="167">
        <f t="shared" si="26"/>
        <v>0</v>
      </c>
      <c r="AA85" s="167">
        <f t="shared" si="26"/>
        <v>0</v>
      </c>
      <c r="AB85" s="167">
        <f t="shared" si="26"/>
        <v>0</v>
      </c>
      <c r="AC85" s="167">
        <f t="shared" si="26"/>
        <v>0</v>
      </c>
      <c r="AD85" s="167">
        <f t="shared" si="26"/>
        <v>0</v>
      </c>
    </row>
    <row r="86" spans="1:30" ht="12.75">
      <c r="A86" s="177" t="s">
        <v>169</v>
      </c>
      <c r="B86" s="11"/>
      <c r="C86" s="11"/>
      <c r="D86" s="11"/>
      <c r="E86" s="146"/>
      <c r="F86" s="153"/>
      <c r="G86" s="11"/>
      <c r="H86" s="11"/>
      <c r="I86" s="11"/>
      <c r="J86" s="153"/>
      <c r="K86" s="11"/>
      <c r="L86" s="11"/>
      <c r="M86" s="146"/>
      <c r="N86" s="11"/>
      <c r="O86" s="11"/>
      <c r="P86" s="11"/>
      <c r="Q86" s="11"/>
      <c r="R86" s="177" t="s">
        <v>169</v>
      </c>
      <c r="S86" s="11"/>
      <c r="T86" s="11"/>
      <c r="U86" s="11"/>
      <c r="V86" s="146"/>
      <c r="W86" s="11"/>
      <c r="X86" s="11"/>
      <c r="Y86" s="11"/>
      <c r="Z86" s="146"/>
      <c r="AA86" s="11"/>
      <c r="AB86" s="11"/>
      <c r="AC86" s="11"/>
      <c r="AD86" s="11"/>
    </row>
    <row r="87" spans="1:30" ht="12.75">
      <c r="A87" s="128" t="s">
        <v>170</v>
      </c>
      <c r="B87" s="11">
        <v>6136</v>
      </c>
      <c r="C87" s="11">
        <v>14399.2</v>
      </c>
      <c r="D87" s="11">
        <v>0</v>
      </c>
      <c r="E87" s="146">
        <v>0</v>
      </c>
      <c r="F87" s="153">
        <v>40410.7</v>
      </c>
      <c r="G87" s="11">
        <v>32638.7</v>
      </c>
      <c r="H87" s="11">
        <v>0</v>
      </c>
      <c r="I87" s="11">
        <v>0</v>
      </c>
      <c r="J87" s="153">
        <v>27.9</v>
      </c>
      <c r="K87" s="11">
        <v>12.8</v>
      </c>
      <c r="L87" s="11">
        <v>0</v>
      </c>
      <c r="M87" s="146">
        <v>0</v>
      </c>
      <c r="N87" s="11">
        <v>94.1</v>
      </c>
      <c r="O87" s="11">
        <v>391.8</v>
      </c>
      <c r="P87" s="11">
        <v>0</v>
      </c>
      <c r="Q87" s="11">
        <v>0</v>
      </c>
      <c r="R87" s="128" t="s">
        <v>170</v>
      </c>
      <c r="S87" s="11">
        <v>6531.4</v>
      </c>
      <c r="T87" s="11">
        <v>2229.6</v>
      </c>
      <c r="U87" s="11">
        <v>0</v>
      </c>
      <c r="V87" s="146">
        <v>19.9</v>
      </c>
      <c r="W87" s="11">
        <v>130</v>
      </c>
      <c r="X87" s="11">
        <v>70.1</v>
      </c>
      <c r="Y87" s="11">
        <v>0</v>
      </c>
      <c r="Z87" s="146">
        <v>0</v>
      </c>
      <c r="AA87" s="11">
        <v>1952.7</v>
      </c>
      <c r="AB87" s="11">
        <v>181</v>
      </c>
      <c r="AC87" s="11">
        <v>0</v>
      </c>
      <c r="AD87" s="11">
        <v>0</v>
      </c>
    </row>
    <row r="88" spans="1:30" ht="12.75">
      <c r="A88" s="128" t="s">
        <v>171</v>
      </c>
      <c r="B88" s="11">
        <v>9926.8</v>
      </c>
      <c r="C88" s="11">
        <v>12505.2</v>
      </c>
      <c r="D88" s="11">
        <v>38.8</v>
      </c>
      <c r="E88" s="146">
        <v>17.6</v>
      </c>
      <c r="F88" s="153">
        <v>57080.4</v>
      </c>
      <c r="G88" s="11">
        <v>68177.7</v>
      </c>
      <c r="H88" s="11">
        <v>523.5</v>
      </c>
      <c r="I88" s="11">
        <v>752.2</v>
      </c>
      <c r="J88" s="153">
        <v>121.5</v>
      </c>
      <c r="K88" s="11">
        <v>132.3</v>
      </c>
      <c r="L88" s="11">
        <v>0</v>
      </c>
      <c r="M88" s="146">
        <v>0</v>
      </c>
      <c r="N88" s="11">
        <v>0</v>
      </c>
      <c r="O88" s="11">
        <v>729.9</v>
      </c>
      <c r="P88" s="11">
        <v>0</v>
      </c>
      <c r="Q88" s="11">
        <v>0</v>
      </c>
      <c r="R88" s="128" t="s">
        <v>171</v>
      </c>
      <c r="S88" s="11">
        <v>4313.4</v>
      </c>
      <c r="T88" s="11">
        <v>8844.8</v>
      </c>
      <c r="U88" s="11">
        <v>489.6</v>
      </c>
      <c r="V88" s="146">
        <v>106.4</v>
      </c>
      <c r="W88" s="11">
        <v>32.3</v>
      </c>
      <c r="X88" s="11">
        <v>23.1</v>
      </c>
      <c r="Y88" s="11">
        <v>0</v>
      </c>
      <c r="Z88" s="146">
        <v>0</v>
      </c>
      <c r="AA88" s="11">
        <v>0</v>
      </c>
      <c r="AB88" s="11">
        <v>0</v>
      </c>
      <c r="AC88" s="11">
        <v>0</v>
      </c>
      <c r="AD88" s="11">
        <v>0</v>
      </c>
    </row>
    <row r="89" spans="1:30" ht="12.75">
      <c r="A89" s="128" t="s">
        <v>172</v>
      </c>
      <c r="B89" s="11">
        <v>20443.3</v>
      </c>
      <c r="C89" s="11">
        <v>21816.9</v>
      </c>
      <c r="D89" s="11">
        <v>0</v>
      </c>
      <c r="E89" s="146">
        <v>0</v>
      </c>
      <c r="F89" s="153">
        <v>24968.7</v>
      </c>
      <c r="G89" s="11">
        <v>30327.8</v>
      </c>
      <c r="H89" s="11">
        <v>0</v>
      </c>
      <c r="I89" s="11">
        <v>0</v>
      </c>
      <c r="J89" s="153">
        <v>0</v>
      </c>
      <c r="K89" s="11">
        <v>0</v>
      </c>
      <c r="L89" s="11">
        <v>0</v>
      </c>
      <c r="M89" s="146">
        <v>0</v>
      </c>
      <c r="N89" s="11">
        <v>80.2</v>
      </c>
      <c r="O89" s="11">
        <v>140.7</v>
      </c>
      <c r="P89" s="11">
        <v>0</v>
      </c>
      <c r="Q89" s="11">
        <v>0</v>
      </c>
      <c r="R89" s="128" t="s">
        <v>172</v>
      </c>
      <c r="S89" s="11">
        <v>796.5</v>
      </c>
      <c r="T89" s="11">
        <v>778.5</v>
      </c>
      <c r="U89" s="11">
        <v>89.6</v>
      </c>
      <c r="V89" s="146">
        <v>0</v>
      </c>
      <c r="W89" s="11">
        <v>205.9</v>
      </c>
      <c r="X89" s="11">
        <v>86.2</v>
      </c>
      <c r="Y89" s="11">
        <v>0</v>
      </c>
      <c r="Z89" s="146">
        <v>0</v>
      </c>
      <c r="AA89" s="11">
        <v>15.7</v>
      </c>
      <c r="AB89" s="11">
        <v>7.9</v>
      </c>
      <c r="AC89" s="11">
        <v>0</v>
      </c>
      <c r="AD89" s="11">
        <v>0</v>
      </c>
    </row>
    <row r="90" spans="1:30" ht="12.75">
      <c r="A90" s="128" t="s">
        <v>173</v>
      </c>
      <c r="B90" s="11">
        <v>83112.8</v>
      </c>
      <c r="C90" s="11">
        <v>58384.6</v>
      </c>
      <c r="D90" s="11">
        <v>0</v>
      </c>
      <c r="E90" s="146">
        <v>0</v>
      </c>
      <c r="F90" s="153">
        <v>55502.9</v>
      </c>
      <c r="G90" s="11">
        <v>47745.4</v>
      </c>
      <c r="H90" s="11">
        <v>0</v>
      </c>
      <c r="I90" s="11">
        <v>0</v>
      </c>
      <c r="J90" s="153">
        <v>0</v>
      </c>
      <c r="K90" s="11">
        <v>0</v>
      </c>
      <c r="L90" s="11">
        <v>0</v>
      </c>
      <c r="M90" s="146">
        <v>0</v>
      </c>
      <c r="N90" s="11">
        <v>0</v>
      </c>
      <c r="O90" s="11">
        <v>0</v>
      </c>
      <c r="P90" s="11">
        <v>0</v>
      </c>
      <c r="Q90" s="11">
        <v>0</v>
      </c>
      <c r="R90" s="128" t="s">
        <v>173</v>
      </c>
      <c r="S90" s="11">
        <v>1954.4</v>
      </c>
      <c r="T90" s="11">
        <v>544</v>
      </c>
      <c r="U90" s="11">
        <v>0</v>
      </c>
      <c r="V90" s="146">
        <v>0</v>
      </c>
      <c r="W90" s="11">
        <v>143.1</v>
      </c>
      <c r="X90" s="11">
        <v>44.4</v>
      </c>
      <c r="Y90" s="11">
        <v>0</v>
      </c>
      <c r="Z90" s="146">
        <v>0</v>
      </c>
      <c r="AA90" s="11">
        <v>3193.6</v>
      </c>
      <c r="AB90" s="11">
        <v>2581.9</v>
      </c>
      <c r="AC90" s="11">
        <v>0</v>
      </c>
      <c r="AD90" s="11">
        <v>0</v>
      </c>
    </row>
    <row r="91" spans="1:38" s="76" customFormat="1" ht="12.75">
      <c r="A91" s="182" t="s">
        <v>103</v>
      </c>
      <c r="B91" s="167">
        <f aca="true" t="shared" si="27" ref="B91:Q91">SUM(B87:B90)</f>
        <v>119618.9</v>
      </c>
      <c r="C91" s="167">
        <f t="shared" si="27"/>
        <v>107105.9</v>
      </c>
      <c r="D91" s="167">
        <f t="shared" si="27"/>
        <v>38.8</v>
      </c>
      <c r="E91" s="167">
        <f t="shared" si="27"/>
        <v>17.6</v>
      </c>
      <c r="F91" s="167">
        <f t="shared" si="27"/>
        <v>177962.7</v>
      </c>
      <c r="G91" s="167">
        <f t="shared" si="27"/>
        <v>178889.59999999998</v>
      </c>
      <c r="H91" s="167">
        <f t="shared" si="27"/>
        <v>523.5</v>
      </c>
      <c r="I91" s="167">
        <f t="shared" si="27"/>
        <v>752.2</v>
      </c>
      <c r="J91" s="167">
        <f t="shared" si="27"/>
        <v>149.4</v>
      </c>
      <c r="K91" s="167">
        <f t="shared" si="27"/>
        <v>145.10000000000002</v>
      </c>
      <c r="L91" s="167">
        <f t="shared" si="27"/>
        <v>0</v>
      </c>
      <c r="M91" s="167">
        <f t="shared" si="27"/>
        <v>0</v>
      </c>
      <c r="N91" s="167">
        <f>SUM(N87:N90)</f>
        <v>174.3</v>
      </c>
      <c r="O91" s="167">
        <f>SUM(O87:O90)</f>
        <v>1262.4</v>
      </c>
      <c r="P91" s="167">
        <f t="shared" si="27"/>
        <v>0</v>
      </c>
      <c r="Q91" s="167">
        <f t="shared" si="27"/>
        <v>0</v>
      </c>
      <c r="R91" s="182" t="s">
        <v>103</v>
      </c>
      <c r="S91" s="167">
        <f aca="true" t="shared" si="28" ref="S91:AD91">SUM(S87:S90)</f>
        <v>13595.699999999999</v>
      </c>
      <c r="T91" s="167">
        <f t="shared" si="28"/>
        <v>12396.9</v>
      </c>
      <c r="U91" s="167">
        <f t="shared" si="28"/>
        <v>579.2</v>
      </c>
      <c r="V91" s="167">
        <f t="shared" si="28"/>
        <v>126.30000000000001</v>
      </c>
      <c r="W91" s="167">
        <f t="shared" si="28"/>
        <v>511.30000000000007</v>
      </c>
      <c r="X91" s="167">
        <f t="shared" si="28"/>
        <v>223.79999999999998</v>
      </c>
      <c r="Y91" s="167">
        <f t="shared" si="28"/>
        <v>0</v>
      </c>
      <c r="Z91" s="167">
        <f t="shared" si="28"/>
        <v>0</v>
      </c>
      <c r="AA91" s="167">
        <f t="shared" si="28"/>
        <v>5162</v>
      </c>
      <c r="AB91" s="167">
        <f t="shared" si="28"/>
        <v>2770.8</v>
      </c>
      <c r="AC91" s="167">
        <f t="shared" si="28"/>
        <v>0</v>
      </c>
      <c r="AD91" s="167">
        <f t="shared" si="28"/>
        <v>0</v>
      </c>
      <c r="AJ91" s="41"/>
      <c r="AK91" s="41"/>
      <c r="AL91" s="41"/>
    </row>
    <row r="92" spans="1:30" ht="12.75">
      <c r="A92" s="177" t="s">
        <v>174</v>
      </c>
      <c r="B92" s="11"/>
      <c r="C92" s="11"/>
      <c r="D92" s="11"/>
      <c r="E92" s="146"/>
      <c r="F92" s="153"/>
      <c r="G92" s="11"/>
      <c r="H92" s="11"/>
      <c r="I92" s="11"/>
      <c r="J92" s="153"/>
      <c r="K92" s="11"/>
      <c r="L92" s="11"/>
      <c r="M92" s="146"/>
      <c r="N92" s="11"/>
      <c r="O92" s="11"/>
      <c r="P92" s="11"/>
      <c r="Q92" s="11"/>
      <c r="R92" s="177" t="s">
        <v>174</v>
      </c>
      <c r="S92" s="11"/>
      <c r="T92" s="11"/>
      <c r="U92" s="11"/>
      <c r="V92" s="146"/>
      <c r="W92" s="11"/>
      <c r="X92" s="11"/>
      <c r="Y92" s="11"/>
      <c r="Z92" s="146"/>
      <c r="AA92" s="11"/>
      <c r="AB92" s="11"/>
      <c r="AC92" s="11"/>
      <c r="AD92" s="11"/>
    </row>
    <row r="93" spans="1:30" ht="12.75">
      <c r="A93" s="128" t="s">
        <v>175</v>
      </c>
      <c r="B93" s="11">
        <v>1404.5</v>
      </c>
      <c r="C93" s="11">
        <v>1686.9</v>
      </c>
      <c r="D93" s="11">
        <v>0</v>
      </c>
      <c r="E93" s="146">
        <v>0</v>
      </c>
      <c r="F93" s="153">
        <v>7581.9</v>
      </c>
      <c r="G93" s="11">
        <v>6777.2</v>
      </c>
      <c r="H93" s="11">
        <v>0</v>
      </c>
      <c r="I93" s="11">
        <v>0</v>
      </c>
      <c r="J93" s="153">
        <v>158.6</v>
      </c>
      <c r="K93" s="11">
        <v>238.3</v>
      </c>
      <c r="L93" s="11">
        <v>0</v>
      </c>
      <c r="M93" s="146">
        <v>0</v>
      </c>
      <c r="N93" s="11">
        <v>0</v>
      </c>
      <c r="O93" s="11">
        <v>0</v>
      </c>
      <c r="P93" s="11">
        <v>0</v>
      </c>
      <c r="Q93" s="11">
        <v>0</v>
      </c>
      <c r="R93" s="128" t="s">
        <v>175</v>
      </c>
      <c r="S93" s="11">
        <v>68.3</v>
      </c>
      <c r="T93" s="11">
        <v>45.6</v>
      </c>
      <c r="U93" s="11">
        <v>0</v>
      </c>
      <c r="V93" s="146">
        <v>0</v>
      </c>
      <c r="W93" s="11">
        <v>0</v>
      </c>
      <c r="X93" s="11">
        <v>12.9</v>
      </c>
      <c r="Y93" s="11">
        <v>0</v>
      </c>
      <c r="Z93" s="146">
        <v>0</v>
      </c>
      <c r="AA93" s="11">
        <v>0</v>
      </c>
      <c r="AB93" s="11">
        <v>0</v>
      </c>
      <c r="AC93" s="11">
        <v>0</v>
      </c>
      <c r="AD93" s="11">
        <v>0</v>
      </c>
    </row>
    <row r="94" spans="1:30" ht="12.75">
      <c r="A94" s="128" t="s">
        <v>176</v>
      </c>
      <c r="B94" s="11">
        <v>696</v>
      </c>
      <c r="C94" s="11">
        <v>273.5</v>
      </c>
      <c r="D94" s="11">
        <v>0</v>
      </c>
      <c r="E94" s="146">
        <v>0</v>
      </c>
      <c r="F94" s="153">
        <v>3270.6</v>
      </c>
      <c r="G94" s="11">
        <v>2187.1</v>
      </c>
      <c r="H94" s="11">
        <v>0</v>
      </c>
      <c r="I94" s="11">
        <v>0</v>
      </c>
      <c r="J94" s="153">
        <v>0</v>
      </c>
      <c r="K94" s="11">
        <v>2</v>
      </c>
      <c r="L94" s="11">
        <v>0</v>
      </c>
      <c r="M94" s="146">
        <v>0</v>
      </c>
      <c r="N94" s="11">
        <v>0</v>
      </c>
      <c r="O94" s="11">
        <v>0</v>
      </c>
      <c r="P94" s="11">
        <v>0</v>
      </c>
      <c r="Q94" s="11">
        <v>0</v>
      </c>
      <c r="R94" s="128" t="s">
        <v>176</v>
      </c>
      <c r="S94" s="11">
        <v>0</v>
      </c>
      <c r="T94" s="11">
        <v>0</v>
      </c>
      <c r="U94" s="11">
        <v>0</v>
      </c>
      <c r="V94" s="146">
        <v>0</v>
      </c>
      <c r="W94" s="11">
        <v>117</v>
      </c>
      <c r="X94" s="11">
        <v>0</v>
      </c>
      <c r="Y94" s="11">
        <v>0</v>
      </c>
      <c r="Z94" s="146">
        <v>0</v>
      </c>
      <c r="AA94" s="11">
        <v>0</v>
      </c>
      <c r="AB94" s="11">
        <v>0</v>
      </c>
      <c r="AC94" s="11">
        <v>0</v>
      </c>
      <c r="AD94" s="11">
        <v>0</v>
      </c>
    </row>
    <row r="95" spans="1:30" ht="12.75">
      <c r="A95" s="128" t="s">
        <v>177</v>
      </c>
      <c r="B95" s="11">
        <v>5736.4</v>
      </c>
      <c r="C95" s="11">
        <v>5730.7</v>
      </c>
      <c r="D95" s="11">
        <v>5607.1</v>
      </c>
      <c r="E95" s="146">
        <v>5609.1</v>
      </c>
      <c r="F95" s="153">
        <v>1003.1</v>
      </c>
      <c r="G95" s="11">
        <v>3536.89</v>
      </c>
      <c r="H95" s="11">
        <v>0</v>
      </c>
      <c r="I95" s="11">
        <v>0.59</v>
      </c>
      <c r="J95" s="153">
        <v>2363.8</v>
      </c>
      <c r="K95" s="11">
        <v>1384.2</v>
      </c>
      <c r="L95" s="11">
        <v>97</v>
      </c>
      <c r="M95" s="146">
        <v>325.5</v>
      </c>
      <c r="N95" s="11">
        <v>0</v>
      </c>
      <c r="O95" s="11">
        <v>0</v>
      </c>
      <c r="P95" s="11">
        <v>0</v>
      </c>
      <c r="Q95" s="11">
        <v>0</v>
      </c>
      <c r="R95" s="128" t="s">
        <v>177</v>
      </c>
      <c r="S95" s="11">
        <v>0</v>
      </c>
      <c r="T95" s="11">
        <v>0</v>
      </c>
      <c r="U95" s="11">
        <v>0</v>
      </c>
      <c r="V95" s="146">
        <v>0</v>
      </c>
      <c r="W95" s="11">
        <v>0</v>
      </c>
      <c r="X95" s="11">
        <v>0</v>
      </c>
      <c r="Y95" s="11">
        <v>0</v>
      </c>
      <c r="Z95" s="146">
        <v>0</v>
      </c>
      <c r="AA95" s="11">
        <v>0</v>
      </c>
      <c r="AB95" s="11">
        <v>0</v>
      </c>
      <c r="AC95" s="11">
        <v>0</v>
      </c>
      <c r="AD95" s="11">
        <v>0</v>
      </c>
    </row>
    <row r="96" spans="1:30" ht="12.75">
      <c r="A96" s="128" t="s">
        <v>178</v>
      </c>
      <c r="B96" s="11">
        <v>2009.4</v>
      </c>
      <c r="C96" s="11">
        <v>3121.8</v>
      </c>
      <c r="D96" s="11">
        <v>14.9</v>
      </c>
      <c r="E96" s="146">
        <v>3.4</v>
      </c>
      <c r="F96" s="153">
        <v>32655.5</v>
      </c>
      <c r="G96" s="11">
        <v>35811.6</v>
      </c>
      <c r="H96" s="11">
        <v>248.1</v>
      </c>
      <c r="I96" s="11">
        <v>463.1</v>
      </c>
      <c r="J96" s="153">
        <v>8647.8</v>
      </c>
      <c r="K96" s="11">
        <v>9494.1</v>
      </c>
      <c r="L96" s="11">
        <v>1452.6</v>
      </c>
      <c r="M96" s="146">
        <v>1119.2</v>
      </c>
      <c r="N96" s="11">
        <v>0</v>
      </c>
      <c r="O96" s="11">
        <v>0</v>
      </c>
      <c r="P96" s="11">
        <v>0</v>
      </c>
      <c r="Q96" s="11">
        <v>0</v>
      </c>
      <c r="R96" s="128" t="s">
        <v>178</v>
      </c>
      <c r="S96" s="11">
        <v>798.2</v>
      </c>
      <c r="T96" s="11">
        <v>286.4</v>
      </c>
      <c r="U96" s="11">
        <v>693</v>
      </c>
      <c r="V96" s="146">
        <v>247.2</v>
      </c>
      <c r="W96" s="11">
        <v>1069.2</v>
      </c>
      <c r="X96" s="11">
        <v>500.7</v>
      </c>
      <c r="Y96" s="11">
        <v>47.2</v>
      </c>
      <c r="Z96" s="146">
        <v>16.9</v>
      </c>
      <c r="AA96" s="11">
        <v>0</v>
      </c>
      <c r="AB96" s="11">
        <v>0</v>
      </c>
      <c r="AC96" s="11">
        <v>0</v>
      </c>
      <c r="AD96" s="11">
        <v>0</v>
      </c>
    </row>
    <row r="97" spans="1:30" ht="12.75">
      <c r="A97" s="128" t="s">
        <v>179</v>
      </c>
      <c r="B97" s="11">
        <v>1607.5</v>
      </c>
      <c r="C97" s="11">
        <v>0</v>
      </c>
      <c r="D97" s="11">
        <v>1357.5</v>
      </c>
      <c r="E97" s="146">
        <v>0</v>
      </c>
      <c r="F97" s="153">
        <v>2896.4</v>
      </c>
      <c r="G97" s="11">
        <v>3026.9</v>
      </c>
      <c r="H97" s="11">
        <v>186.4</v>
      </c>
      <c r="I97" s="11">
        <v>164.8</v>
      </c>
      <c r="J97" s="153">
        <v>29.2</v>
      </c>
      <c r="K97" s="11">
        <v>0</v>
      </c>
      <c r="L97" s="11">
        <v>28.3</v>
      </c>
      <c r="M97" s="146">
        <v>0</v>
      </c>
      <c r="N97" s="11">
        <v>0</v>
      </c>
      <c r="O97" s="11">
        <v>0</v>
      </c>
      <c r="P97" s="11">
        <v>0</v>
      </c>
      <c r="Q97" s="11">
        <v>0</v>
      </c>
      <c r="R97" s="128" t="s">
        <v>179</v>
      </c>
      <c r="S97" s="11">
        <v>0</v>
      </c>
      <c r="T97" s="11">
        <v>0</v>
      </c>
      <c r="U97" s="11">
        <v>0</v>
      </c>
      <c r="V97" s="146">
        <v>0</v>
      </c>
      <c r="W97" s="11">
        <v>2.2</v>
      </c>
      <c r="X97" s="11">
        <v>0</v>
      </c>
      <c r="Y97" s="11">
        <v>0</v>
      </c>
      <c r="Z97" s="146">
        <v>0</v>
      </c>
      <c r="AA97" s="11">
        <v>0</v>
      </c>
      <c r="AB97" s="11">
        <v>0</v>
      </c>
      <c r="AC97" s="11">
        <v>0</v>
      </c>
      <c r="AD97" s="11">
        <v>0</v>
      </c>
    </row>
    <row r="98" spans="1:30" s="76" customFormat="1" ht="12.75">
      <c r="A98" s="182" t="s">
        <v>103</v>
      </c>
      <c r="B98" s="167">
        <f aca="true" t="shared" si="29" ref="B98:Q98">SUM(B93:B97)</f>
        <v>11453.8</v>
      </c>
      <c r="C98" s="167">
        <f t="shared" si="29"/>
        <v>10812.900000000001</v>
      </c>
      <c r="D98" s="167">
        <f t="shared" si="29"/>
        <v>6979.5</v>
      </c>
      <c r="E98" s="167">
        <f t="shared" si="29"/>
        <v>5612.5</v>
      </c>
      <c r="F98" s="167">
        <f t="shared" si="29"/>
        <v>47407.5</v>
      </c>
      <c r="G98" s="167">
        <f t="shared" si="29"/>
        <v>51339.689999999995</v>
      </c>
      <c r="H98" s="167">
        <f t="shared" si="29"/>
        <v>434.5</v>
      </c>
      <c r="I98" s="167">
        <f t="shared" si="29"/>
        <v>628.49</v>
      </c>
      <c r="J98" s="167">
        <f t="shared" si="29"/>
        <v>11199.4</v>
      </c>
      <c r="K98" s="167">
        <f t="shared" si="29"/>
        <v>11118.6</v>
      </c>
      <c r="L98" s="167">
        <f t="shared" si="29"/>
        <v>1577.8999999999999</v>
      </c>
      <c r="M98" s="167">
        <f t="shared" si="29"/>
        <v>1444.7</v>
      </c>
      <c r="N98" s="167">
        <f>SUM(N93:N97)</f>
        <v>0</v>
      </c>
      <c r="O98" s="167">
        <f>SUM(O93:O97)</f>
        <v>0</v>
      </c>
      <c r="P98" s="167">
        <f t="shared" si="29"/>
        <v>0</v>
      </c>
      <c r="Q98" s="167">
        <f t="shared" si="29"/>
        <v>0</v>
      </c>
      <c r="R98" s="182" t="s">
        <v>103</v>
      </c>
      <c r="S98" s="167">
        <f aca="true" t="shared" si="30" ref="S98:AD98">SUM(S93:S97)</f>
        <v>866.5</v>
      </c>
      <c r="T98" s="167">
        <f t="shared" si="30"/>
        <v>332</v>
      </c>
      <c r="U98" s="167">
        <f t="shared" si="30"/>
        <v>693</v>
      </c>
      <c r="V98" s="167">
        <f t="shared" si="30"/>
        <v>247.2</v>
      </c>
      <c r="W98" s="167">
        <f t="shared" si="30"/>
        <v>1188.4</v>
      </c>
      <c r="X98" s="167">
        <f t="shared" si="30"/>
        <v>513.6</v>
      </c>
      <c r="Y98" s="167">
        <f t="shared" si="30"/>
        <v>47.2</v>
      </c>
      <c r="Z98" s="167">
        <f t="shared" si="30"/>
        <v>16.9</v>
      </c>
      <c r="AA98" s="167">
        <f t="shared" si="30"/>
        <v>0</v>
      </c>
      <c r="AB98" s="167">
        <f t="shared" si="30"/>
        <v>0</v>
      </c>
      <c r="AC98" s="167">
        <f t="shared" si="30"/>
        <v>0</v>
      </c>
      <c r="AD98" s="167">
        <f t="shared" si="30"/>
        <v>0</v>
      </c>
    </row>
    <row r="99" spans="1:30" ht="12.75">
      <c r="A99" s="177" t="s">
        <v>180</v>
      </c>
      <c r="B99" s="11"/>
      <c r="C99" s="11"/>
      <c r="D99" s="11"/>
      <c r="E99" s="146"/>
      <c r="F99" s="153"/>
      <c r="G99" s="11"/>
      <c r="H99" s="11"/>
      <c r="I99" s="11"/>
      <c r="J99" s="153"/>
      <c r="K99" s="11"/>
      <c r="L99" s="11"/>
      <c r="M99" s="146"/>
      <c r="N99" s="11"/>
      <c r="O99" s="11"/>
      <c r="P99" s="11"/>
      <c r="Q99" s="11"/>
      <c r="R99" s="177" t="s">
        <v>180</v>
      </c>
      <c r="S99" s="11"/>
      <c r="T99" s="11"/>
      <c r="U99" s="11"/>
      <c r="V99" s="146"/>
      <c r="W99" s="11"/>
      <c r="X99" s="11"/>
      <c r="Y99" s="11"/>
      <c r="Z99" s="146"/>
      <c r="AA99" s="11"/>
      <c r="AB99" s="11"/>
      <c r="AC99" s="11"/>
      <c r="AD99" s="11"/>
    </row>
    <row r="100" spans="1:30" ht="12.75">
      <c r="A100" s="128" t="s">
        <v>181</v>
      </c>
      <c r="B100" s="11">
        <v>444.6</v>
      </c>
      <c r="C100" s="11">
        <v>959.7</v>
      </c>
      <c r="D100" s="11">
        <v>0</v>
      </c>
      <c r="E100" s="146">
        <v>0</v>
      </c>
      <c r="F100" s="153">
        <v>3624.8</v>
      </c>
      <c r="G100" s="11">
        <v>4645</v>
      </c>
      <c r="H100" s="11">
        <v>55.7</v>
      </c>
      <c r="I100" s="11">
        <v>57.7</v>
      </c>
      <c r="J100" s="153">
        <v>628.4</v>
      </c>
      <c r="K100" s="11">
        <v>306</v>
      </c>
      <c r="L100" s="11">
        <v>250.8</v>
      </c>
      <c r="M100" s="146">
        <v>0</v>
      </c>
      <c r="N100" s="11">
        <v>0</v>
      </c>
      <c r="O100" s="11">
        <v>0</v>
      </c>
      <c r="P100" s="11">
        <v>0</v>
      </c>
      <c r="Q100" s="11">
        <v>0</v>
      </c>
      <c r="R100" s="128" t="s">
        <v>181</v>
      </c>
      <c r="S100" s="11">
        <v>39</v>
      </c>
      <c r="T100" s="11">
        <v>20.8</v>
      </c>
      <c r="U100" s="11">
        <v>0</v>
      </c>
      <c r="V100" s="146">
        <v>0</v>
      </c>
      <c r="W100" s="11">
        <v>16.5</v>
      </c>
      <c r="X100" s="11">
        <v>0</v>
      </c>
      <c r="Y100" s="11">
        <v>0</v>
      </c>
      <c r="Z100" s="146">
        <v>0</v>
      </c>
      <c r="AA100" s="11">
        <v>0</v>
      </c>
      <c r="AB100" s="11">
        <v>0</v>
      </c>
      <c r="AC100" s="11">
        <v>0</v>
      </c>
      <c r="AD100" s="11">
        <v>0</v>
      </c>
    </row>
    <row r="101" spans="1:30" ht="12.75">
      <c r="A101" s="128" t="s">
        <v>182</v>
      </c>
      <c r="B101" s="11">
        <v>399.2</v>
      </c>
      <c r="C101" s="11">
        <v>729.16</v>
      </c>
      <c r="D101" s="11">
        <v>120.8</v>
      </c>
      <c r="E101" s="146">
        <v>348.16</v>
      </c>
      <c r="F101" s="153">
        <v>353.1</v>
      </c>
      <c r="G101" s="11">
        <v>281</v>
      </c>
      <c r="H101" s="11">
        <v>0</v>
      </c>
      <c r="I101" s="11">
        <v>0</v>
      </c>
      <c r="J101" s="153">
        <v>378.7</v>
      </c>
      <c r="K101" s="11">
        <v>67.4</v>
      </c>
      <c r="L101" s="11">
        <v>161.3</v>
      </c>
      <c r="M101" s="146">
        <v>0</v>
      </c>
      <c r="N101" s="11">
        <v>7.7</v>
      </c>
      <c r="O101" s="11">
        <v>7.7</v>
      </c>
      <c r="P101" s="11">
        <v>0</v>
      </c>
      <c r="Q101" s="11">
        <v>0</v>
      </c>
      <c r="R101" s="128" t="s">
        <v>182</v>
      </c>
      <c r="S101" s="11">
        <v>144.7</v>
      </c>
      <c r="T101" s="11">
        <v>229.63</v>
      </c>
      <c r="U101" s="11">
        <v>0</v>
      </c>
      <c r="V101" s="146">
        <v>42.23</v>
      </c>
      <c r="W101" s="11">
        <v>7.2</v>
      </c>
      <c r="X101" s="11">
        <v>84.84</v>
      </c>
      <c r="Y101" s="11">
        <v>0</v>
      </c>
      <c r="Z101" s="146">
        <v>77.72</v>
      </c>
      <c r="AA101" s="11">
        <v>0</v>
      </c>
      <c r="AB101" s="11">
        <v>0</v>
      </c>
      <c r="AC101" s="11">
        <v>0</v>
      </c>
      <c r="AD101" s="11">
        <v>0</v>
      </c>
    </row>
    <row r="102" spans="1:30" ht="12.75">
      <c r="A102" s="171" t="s">
        <v>183</v>
      </c>
      <c r="B102" s="11">
        <v>14235.8</v>
      </c>
      <c r="C102" s="11">
        <v>7876.52</v>
      </c>
      <c r="D102" s="11">
        <v>0</v>
      </c>
      <c r="E102" s="146">
        <v>0</v>
      </c>
      <c r="F102" s="153">
        <v>51628.4</v>
      </c>
      <c r="G102" s="11">
        <v>48111.13</v>
      </c>
      <c r="H102" s="11">
        <v>0</v>
      </c>
      <c r="I102" s="11">
        <v>0</v>
      </c>
      <c r="J102" s="153">
        <v>7931.1</v>
      </c>
      <c r="K102" s="11">
        <v>6282.8</v>
      </c>
      <c r="L102" s="11">
        <v>0</v>
      </c>
      <c r="M102" s="146">
        <v>0</v>
      </c>
      <c r="N102" s="11">
        <v>0</v>
      </c>
      <c r="O102" s="11">
        <v>0</v>
      </c>
      <c r="P102" s="11">
        <v>0</v>
      </c>
      <c r="Q102" s="11">
        <v>0</v>
      </c>
      <c r="R102" s="171" t="s">
        <v>183</v>
      </c>
      <c r="S102" s="11">
        <v>473.8</v>
      </c>
      <c r="T102" s="11">
        <v>765.3</v>
      </c>
      <c r="U102" s="11">
        <v>0</v>
      </c>
      <c r="V102" s="146">
        <v>0</v>
      </c>
      <c r="W102" s="11">
        <v>239.5</v>
      </c>
      <c r="X102" s="11">
        <v>23.8</v>
      </c>
      <c r="Y102" s="11">
        <v>0</v>
      </c>
      <c r="Z102" s="146">
        <v>0</v>
      </c>
      <c r="AA102" s="11">
        <v>0</v>
      </c>
      <c r="AB102" s="11">
        <v>0</v>
      </c>
      <c r="AC102" s="11">
        <v>0</v>
      </c>
      <c r="AD102" s="11">
        <v>0</v>
      </c>
    </row>
    <row r="103" spans="1:30" ht="12.75">
      <c r="A103" s="171" t="s">
        <v>184</v>
      </c>
      <c r="B103" s="11">
        <v>6002</v>
      </c>
      <c r="C103" s="11">
        <v>6739.71</v>
      </c>
      <c r="D103" s="11">
        <v>0</v>
      </c>
      <c r="E103" s="146">
        <v>0</v>
      </c>
      <c r="F103" s="153">
        <v>63085.8</v>
      </c>
      <c r="G103" s="11">
        <v>59473.34</v>
      </c>
      <c r="H103" s="11">
        <v>14</v>
      </c>
      <c r="I103" s="11">
        <v>10.42</v>
      </c>
      <c r="J103" s="153">
        <v>11140</v>
      </c>
      <c r="K103" s="11">
        <v>9241.41</v>
      </c>
      <c r="L103" s="11">
        <v>0</v>
      </c>
      <c r="M103" s="146">
        <v>0</v>
      </c>
      <c r="N103" s="11">
        <v>0</v>
      </c>
      <c r="O103" s="11">
        <v>89.4</v>
      </c>
      <c r="P103" s="11">
        <v>0</v>
      </c>
      <c r="Q103" s="11">
        <v>0</v>
      </c>
      <c r="R103" s="171" t="s">
        <v>184</v>
      </c>
      <c r="S103" s="11">
        <v>578.3</v>
      </c>
      <c r="T103" s="11">
        <v>165.14</v>
      </c>
      <c r="U103" s="11">
        <v>0</v>
      </c>
      <c r="V103" s="146">
        <v>0</v>
      </c>
      <c r="W103" s="11">
        <v>559.7</v>
      </c>
      <c r="X103" s="11">
        <v>112.18</v>
      </c>
      <c r="Y103" s="11">
        <v>0</v>
      </c>
      <c r="Z103" s="146">
        <v>0</v>
      </c>
      <c r="AA103" s="11">
        <v>17.5</v>
      </c>
      <c r="AB103" s="11">
        <v>30.1</v>
      </c>
      <c r="AC103" s="11">
        <v>0</v>
      </c>
      <c r="AD103" s="11">
        <v>0</v>
      </c>
    </row>
    <row r="104" spans="1:30" ht="12.75">
      <c r="A104" s="171" t="s">
        <v>185</v>
      </c>
      <c r="B104" s="11">
        <v>314.8</v>
      </c>
      <c r="C104" s="11">
        <v>231.6</v>
      </c>
      <c r="D104" s="11">
        <v>0</v>
      </c>
      <c r="E104" s="146">
        <v>0</v>
      </c>
      <c r="F104" s="153">
        <v>1147.9</v>
      </c>
      <c r="G104" s="11">
        <v>1528.4</v>
      </c>
      <c r="H104" s="11">
        <v>0</v>
      </c>
      <c r="I104" s="11">
        <v>0</v>
      </c>
      <c r="J104" s="153">
        <v>52.2</v>
      </c>
      <c r="K104" s="11">
        <v>0</v>
      </c>
      <c r="L104" s="11">
        <v>0</v>
      </c>
      <c r="M104" s="146">
        <v>0</v>
      </c>
      <c r="N104" s="11">
        <v>0</v>
      </c>
      <c r="O104" s="11">
        <v>0</v>
      </c>
      <c r="P104" s="11">
        <v>0</v>
      </c>
      <c r="Q104" s="11">
        <v>0</v>
      </c>
      <c r="R104" s="171" t="s">
        <v>185</v>
      </c>
      <c r="S104" s="11">
        <v>1.2</v>
      </c>
      <c r="T104" s="11">
        <v>0</v>
      </c>
      <c r="U104" s="11">
        <v>0</v>
      </c>
      <c r="V104" s="146">
        <v>0</v>
      </c>
      <c r="W104" s="11">
        <v>21.4</v>
      </c>
      <c r="X104" s="11">
        <v>0</v>
      </c>
      <c r="Y104" s="11">
        <v>0</v>
      </c>
      <c r="Z104" s="146">
        <v>0</v>
      </c>
      <c r="AA104" s="11">
        <v>0</v>
      </c>
      <c r="AB104" s="11">
        <v>0</v>
      </c>
      <c r="AC104" s="11">
        <v>0</v>
      </c>
      <c r="AD104" s="11">
        <v>0</v>
      </c>
    </row>
    <row r="105" spans="1:30" ht="12.75">
      <c r="A105" s="171" t="s">
        <v>186</v>
      </c>
      <c r="B105" s="11">
        <v>688.7</v>
      </c>
      <c r="C105" s="11">
        <v>192.8</v>
      </c>
      <c r="D105" s="11">
        <v>0</v>
      </c>
      <c r="E105" s="146">
        <v>0</v>
      </c>
      <c r="F105" s="153">
        <v>1417.3</v>
      </c>
      <c r="G105" s="11">
        <v>1235.2</v>
      </c>
      <c r="H105" s="11">
        <v>0</v>
      </c>
      <c r="I105" s="11">
        <v>0</v>
      </c>
      <c r="J105" s="153">
        <v>262.2</v>
      </c>
      <c r="K105" s="11">
        <v>19.99</v>
      </c>
      <c r="L105" s="11">
        <v>0</v>
      </c>
      <c r="M105" s="146">
        <v>0</v>
      </c>
      <c r="N105" s="11">
        <v>0</v>
      </c>
      <c r="O105" s="11">
        <v>6.5</v>
      </c>
      <c r="P105" s="11">
        <v>0</v>
      </c>
      <c r="Q105" s="11">
        <v>0</v>
      </c>
      <c r="R105" s="171" t="s">
        <v>186</v>
      </c>
      <c r="S105" s="11">
        <v>0</v>
      </c>
      <c r="T105" s="11">
        <v>0</v>
      </c>
      <c r="U105" s="11">
        <v>0</v>
      </c>
      <c r="V105" s="146">
        <v>0</v>
      </c>
      <c r="W105" s="11">
        <v>0</v>
      </c>
      <c r="X105" s="11">
        <v>0</v>
      </c>
      <c r="Y105" s="11">
        <v>0</v>
      </c>
      <c r="Z105" s="146">
        <v>0</v>
      </c>
      <c r="AA105" s="11">
        <v>0</v>
      </c>
      <c r="AB105" s="11">
        <v>0</v>
      </c>
      <c r="AC105" s="11">
        <v>0</v>
      </c>
      <c r="AD105" s="11">
        <v>0</v>
      </c>
    </row>
    <row r="106" spans="1:30" ht="12.75">
      <c r="A106" s="171" t="s">
        <v>187</v>
      </c>
      <c r="B106" s="11">
        <v>1428.6</v>
      </c>
      <c r="C106" s="11">
        <v>1156.08</v>
      </c>
      <c r="D106" s="11">
        <v>0</v>
      </c>
      <c r="E106" s="146">
        <v>0</v>
      </c>
      <c r="F106" s="153">
        <v>15051.8</v>
      </c>
      <c r="G106" s="11">
        <v>8149.01</v>
      </c>
      <c r="H106" s="11">
        <v>0</v>
      </c>
      <c r="I106" s="11">
        <v>0</v>
      </c>
      <c r="J106" s="153">
        <v>2306.6</v>
      </c>
      <c r="K106" s="11">
        <v>1570.8</v>
      </c>
      <c r="L106" s="11">
        <v>0</v>
      </c>
      <c r="M106" s="146">
        <v>0</v>
      </c>
      <c r="N106" s="11">
        <v>234.1</v>
      </c>
      <c r="O106" s="11">
        <v>480.3</v>
      </c>
      <c r="P106" s="11">
        <v>0</v>
      </c>
      <c r="Q106" s="11">
        <v>0</v>
      </c>
      <c r="R106" s="171" t="s">
        <v>187</v>
      </c>
      <c r="S106" s="11">
        <v>69.9</v>
      </c>
      <c r="T106" s="11">
        <v>57.2</v>
      </c>
      <c r="U106" s="11">
        <v>0</v>
      </c>
      <c r="V106" s="146">
        <v>0</v>
      </c>
      <c r="W106" s="11">
        <v>231</v>
      </c>
      <c r="X106" s="11">
        <v>79.26</v>
      </c>
      <c r="Y106" s="11">
        <v>0</v>
      </c>
      <c r="Z106" s="146">
        <v>0</v>
      </c>
      <c r="AA106" s="11">
        <v>9.8</v>
      </c>
      <c r="AB106" s="11">
        <v>0</v>
      </c>
      <c r="AC106" s="11">
        <v>0</v>
      </c>
      <c r="AD106" s="11">
        <v>0</v>
      </c>
    </row>
    <row r="107" spans="1:30" ht="12.75">
      <c r="A107" s="171" t="s">
        <v>188</v>
      </c>
      <c r="B107" s="11">
        <v>3329.2</v>
      </c>
      <c r="C107" s="11">
        <v>2716.2</v>
      </c>
      <c r="D107" s="11">
        <v>1690.5</v>
      </c>
      <c r="E107" s="146">
        <v>904.9</v>
      </c>
      <c r="F107" s="153">
        <v>22643.8</v>
      </c>
      <c r="G107" s="11">
        <v>26753</v>
      </c>
      <c r="H107" s="11">
        <v>440.5</v>
      </c>
      <c r="I107" s="11">
        <v>665.7</v>
      </c>
      <c r="J107" s="153">
        <v>3039.1</v>
      </c>
      <c r="K107" s="11">
        <v>4126.9</v>
      </c>
      <c r="L107" s="11">
        <v>67.7</v>
      </c>
      <c r="M107" s="146">
        <v>327.2</v>
      </c>
      <c r="N107" s="11">
        <v>4.5</v>
      </c>
      <c r="O107" s="11">
        <v>0</v>
      </c>
      <c r="P107" s="11">
        <v>4.5</v>
      </c>
      <c r="Q107" s="11">
        <v>0</v>
      </c>
      <c r="R107" s="171" t="s">
        <v>188</v>
      </c>
      <c r="S107" s="11">
        <v>1142.2</v>
      </c>
      <c r="T107" s="11">
        <v>467.4</v>
      </c>
      <c r="U107" s="11">
        <v>1077</v>
      </c>
      <c r="V107" s="146">
        <v>417.4</v>
      </c>
      <c r="W107" s="11">
        <v>308.8</v>
      </c>
      <c r="X107" s="11">
        <v>403.4</v>
      </c>
      <c r="Y107" s="11">
        <v>0</v>
      </c>
      <c r="Z107" s="146">
        <v>0</v>
      </c>
      <c r="AA107" s="11">
        <v>2.5</v>
      </c>
      <c r="AB107" s="11">
        <v>33</v>
      </c>
      <c r="AC107" s="11">
        <v>0</v>
      </c>
      <c r="AD107" s="11">
        <v>30.5</v>
      </c>
    </row>
    <row r="108" spans="1:30" s="76" customFormat="1" ht="12.75">
      <c r="A108" s="183" t="s">
        <v>103</v>
      </c>
      <c r="B108" s="167">
        <f aca="true" t="shared" si="31" ref="B108:Q108">SUM(B100:B107)</f>
        <v>26842.899999999998</v>
      </c>
      <c r="C108" s="167">
        <f t="shared" si="31"/>
        <v>20601.77</v>
      </c>
      <c r="D108" s="167">
        <f t="shared" si="31"/>
        <v>1811.3</v>
      </c>
      <c r="E108" s="167">
        <f t="shared" si="31"/>
        <v>1253.06</v>
      </c>
      <c r="F108" s="167">
        <f t="shared" si="31"/>
        <v>158952.9</v>
      </c>
      <c r="G108" s="167">
        <f t="shared" si="31"/>
        <v>150176.08</v>
      </c>
      <c r="H108" s="167">
        <f t="shared" si="31"/>
        <v>510.2</v>
      </c>
      <c r="I108" s="167">
        <f t="shared" si="31"/>
        <v>733.82</v>
      </c>
      <c r="J108" s="167">
        <f t="shared" si="31"/>
        <v>25738.3</v>
      </c>
      <c r="K108" s="167">
        <f t="shared" si="31"/>
        <v>21615.300000000003</v>
      </c>
      <c r="L108" s="167">
        <f t="shared" si="31"/>
        <v>479.8</v>
      </c>
      <c r="M108" s="167">
        <f t="shared" si="31"/>
        <v>327.2</v>
      </c>
      <c r="N108" s="167">
        <f>SUM(N100:N107)</f>
        <v>246.29999999999998</v>
      </c>
      <c r="O108" s="167">
        <f>SUM(O100:O107)</f>
        <v>583.9</v>
      </c>
      <c r="P108" s="167">
        <f t="shared" si="31"/>
        <v>4.5</v>
      </c>
      <c r="Q108" s="167">
        <f t="shared" si="31"/>
        <v>0</v>
      </c>
      <c r="R108" s="183" t="s">
        <v>103</v>
      </c>
      <c r="S108" s="167">
        <f aca="true" t="shared" si="32" ref="S108:AD108">SUM(S100:S107)</f>
        <v>2449.1000000000004</v>
      </c>
      <c r="T108" s="167">
        <f t="shared" si="32"/>
        <v>1705.4699999999998</v>
      </c>
      <c r="U108" s="167">
        <f t="shared" si="32"/>
        <v>1077</v>
      </c>
      <c r="V108" s="167">
        <f t="shared" si="32"/>
        <v>459.63</v>
      </c>
      <c r="W108" s="167">
        <f t="shared" si="32"/>
        <v>1384.1000000000001</v>
      </c>
      <c r="X108" s="167">
        <f t="shared" si="32"/>
        <v>703.48</v>
      </c>
      <c r="Y108" s="167">
        <f t="shared" si="32"/>
        <v>0</v>
      </c>
      <c r="Z108" s="167">
        <f t="shared" si="32"/>
        <v>77.72</v>
      </c>
      <c r="AA108" s="167">
        <f t="shared" si="32"/>
        <v>29.8</v>
      </c>
      <c r="AB108" s="167">
        <f t="shared" si="32"/>
        <v>63.1</v>
      </c>
      <c r="AC108" s="167">
        <f t="shared" si="32"/>
        <v>0</v>
      </c>
      <c r="AD108" s="167">
        <f t="shared" si="32"/>
        <v>30.5</v>
      </c>
    </row>
    <row r="109" spans="1:30" ht="12.75">
      <c r="A109" s="174" t="s">
        <v>189</v>
      </c>
      <c r="B109" s="11"/>
      <c r="C109" s="11"/>
      <c r="D109" s="11"/>
      <c r="E109" s="146"/>
      <c r="F109" s="153"/>
      <c r="G109" s="11"/>
      <c r="H109" s="11"/>
      <c r="I109" s="11"/>
      <c r="J109" s="153"/>
      <c r="K109" s="11"/>
      <c r="L109" s="11"/>
      <c r="M109" s="146"/>
      <c r="N109" s="11"/>
      <c r="O109" s="11"/>
      <c r="P109" s="11"/>
      <c r="Q109" s="11"/>
      <c r="R109" s="174" t="s">
        <v>189</v>
      </c>
      <c r="S109" s="11"/>
      <c r="T109" s="11"/>
      <c r="U109" s="11"/>
      <c r="V109" s="146"/>
      <c r="W109" s="11"/>
      <c r="X109" s="11"/>
      <c r="Y109" s="11"/>
      <c r="Z109" s="146"/>
      <c r="AA109" s="11"/>
      <c r="AB109" s="11"/>
      <c r="AC109" s="11"/>
      <c r="AD109" s="11"/>
    </row>
    <row r="110" spans="1:30" ht="12.75">
      <c r="A110" s="171" t="s">
        <v>190</v>
      </c>
      <c r="B110" s="11">
        <v>32.9</v>
      </c>
      <c r="C110" s="11">
        <v>0</v>
      </c>
      <c r="D110" s="11">
        <v>0</v>
      </c>
      <c r="E110" s="146">
        <v>0</v>
      </c>
      <c r="F110" s="153">
        <v>0</v>
      </c>
      <c r="G110" s="11">
        <v>189.4</v>
      </c>
      <c r="H110" s="11">
        <v>0</v>
      </c>
      <c r="I110" s="11">
        <v>0</v>
      </c>
      <c r="J110" s="153">
        <v>0</v>
      </c>
      <c r="K110" s="11">
        <v>0</v>
      </c>
      <c r="L110" s="11">
        <v>0</v>
      </c>
      <c r="M110" s="146">
        <v>0</v>
      </c>
      <c r="N110" s="11">
        <v>0</v>
      </c>
      <c r="O110" s="11">
        <v>0</v>
      </c>
      <c r="P110" s="11">
        <v>0</v>
      </c>
      <c r="Q110" s="11">
        <v>0</v>
      </c>
      <c r="R110" s="171" t="s">
        <v>190</v>
      </c>
      <c r="S110" s="11">
        <v>0</v>
      </c>
      <c r="T110" s="11">
        <v>0</v>
      </c>
      <c r="U110" s="11">
        <v>0</v>
      </c>
      <c r="V110" s="146">
        <v>0</v>
      </c>
      <c r="W110" s="11">
        <v>0</v>
      </c>
      <c r="X110" s="11">
        <v>0</v>
      </c>
      <c r="Y110" s="11">
        <v>0</v>
      </c>
      <c r="Z110" s="146">
        <v>0</v>
      </c>
      <c r="AA110" s="11">
        <v>0</v>
      </c>
      <c r="AB110" s="11">
        <v>0</v>
      </c>
      <c r="AC110" s="11">
        <v>0</v>
      </c>
      <c r="AD110" s="11">
        <v>0</v>
      </c>
    </row>
    <row r="111" spans="1:30" ht="12.75">
      <c r="A111" s="171" t="s">
        <v>191</v>
      </c>
      <c r="B111" s="11">
        <v>605.8</v>
      </c>
      <c r="C111" s="11">
        <v>811.55</v>
      </c>
      <c r="D111" s="11">
        <v>0</v>
      </c>
      <c r="E111" s="146">
        <v>0</v>
      </c>
      <c r="F111" s="153">
        <v>731.9</v>
      </c>
      <c r="G111" s="11">
        <v>406.91</v>
      </c>
      <c r="H111" s="11">
        <v>0</v>
      </c>
      <c r="I111" s="11">
        <v>0</v>
      </c>
      <c r="J111" s="153">
        <v>0</v>
      </c>
      <c r="K111" s="11">
        <v>0</v>
      </c>
      <c r="L111" s="11">
        <v>0</v>
      </c>
      <c r="M111" s="146">
        <v>0</v>
      </c>
      <c r="N111" s="11">
        <v>0</v>
      </c>
      <c r="O111" s="11">
        <v>0</v>
      </c>
      <c r="P111" s="11">
        <v>0</v>
      </c>
      <c r="Q111" s="11">
        <v>0</v>
      </c>
      <c r="R111" s="171" t="s">
        <v>191</v>
      </c>
      <c r="S111" s="11">
        <v>14.7</v>
      </c>
      <c r="T111" s="11">
        <v>0</v>
      </c>
      <c r="U111" s="11">
        <v>0</v>
      </c>
      <c r="V111" s="146">
        <v>0</v>
      </c>
      <c r="W111" s="11">
        <v>0</v>
      </c>
      <c r="X111" s="11">
        <v>0</v>
      </c>
      <c r="Y111" s="11">
        <v>0</v>
      </c>
      <c r="Z111" s="146">
        <v>0</v>
      </c>
      <c r="AA111" s="11">
        <v>0</v>
      </c>
      <c r="AB111" s="11">
        <v>0</v>
      </c>
      <c r="AC111" s="11">
        <v>0</v>
      </c>
      <c r="AD111" s="11">
        <v>0</v>
      </c>
    </row>
    <row r="112" spans="1:30" ht="12.75">
      <c r="A112" s="171" t="s">
        <v>192</v>
      </c>
      <c r="B112" s="11">
        <v>476.4</v>
      </c>
      <c r="C112" s="11">
        <v>0</v>
      </c>
      <c r="D112" s="11">
        <v>0</v>
      </c>
      <c r="E112" s="146">
        <v>0</v>
      </c>
      <c r="F112" s="153">
        <v>264</v>
      </c>
      <c r="G112" s="11">
        <v>350.7</v>
      </c>
      <c r="H112" s="11">
        <v>0</v>
      </c>
      <c r="I112" s="11">
        <v>0</v>
      </c>
      <c r="J112" s="153">
        <v>0</v>
      </c>
      <c r="K112" s="11">
        <v>0</v>
      </c>
      <c r="L112" s="11">
        <v>0</v>
      </c>
      <c r="M112" s="146">
        <v>0</v>
      </c>
      <c r="N112" s="11">
        <v>0</v>
      </c>
      <c r="O112" s="11">
        <v>0</v>
      </c>
      <c r="P112" s="11">
        <v>0</v>
      </c>
      <c r="Q112" s="11">
        <v>0</v>
      </c>
      <c r="R112" s="171" t="s">
        <v>192</v>
      </c>
      <c r="S112" s="11">
        <v>0</v>
      </c>
      <c r="T112" s="11">
        <v>0</v>
      </c>
      <c r="U112" s="11">
        <v>0</v>
      </c>
      <c r="V112" s="146">
        <v>0</v>
      </c>
      <c r="W112" s="11">
        <v>0</v>
      </c>
      <c r="X112" s="11">
        <v>0</v>
      </c>
      <c r="Y112" s="11">
        <v>0</v>
      </c>
      <c r="Z112" s="146">
        <v>0</v>
      </c>
      <c r="AA112" s="11">
        <v>0</v>
      </c>
      <c r="AB112" s="11">
        <v>0</v>
      </c>
      <c r="AC112" s="11">
        <v>0</v>
      </c>
      <c r="AD112" s="11">
        <v>0</v>
      </c>
    </row>
    <row r="113" spans="1:30" s="76" customFormat="1" ht="12.75">
      <c r="A113" s="183" t="s">
        <v>103</v>
      </c>
      <c r="B113" s="167">
        <f aca="true" t="shared" si="33" ref="B113:H113">SUM(B110:B112)</f>
        <v>1115.1</v>
      </c>
      <c r="C113" s="167">
        <f t="shared" si="33"/>
        <v>811.55</v>
      </c>
      <c r="D113" s="167">
        <f t="shared" si="33"/>
        <v>0</v>
      </c>
      <c r="E113" s="167">
        <f t="shared" si="33"/>
        <v>0</v>
      </c>
      <c r="F113" s="167">
        <f t="shared" si="33"/>
        <v>995.9</v>
      </c>
      <c r="G113" s="167">
        <f t="shared" si="33"/>
        <v>947.01</v>
      </c>
      <c r="H113" s="167">
        <f t="shared" si="33"/>
        <v>0</v>
      </c>
      <c r="I113" s="167">
        <f aca="true" t="shared" si="34" ref="I113:Q113">SUM(I110:I112)</f>
        <v>0</v>
      </c>
      <c r="J113" s="167">
        <f t="shared" si="34"/>
        <v>0</v>
      </c>
      <c r="K113" s="167">
        <f t="shared" si="34"/>
        <v>0</v>
      </c>
      <c r="L113" s="167">
        <f t="shared" si="34"/>
        <v>0</v>
      </c>
      <c r="M113" s="167">
        <f t="shared" si="34"/>
        <v>0</v>
      </c>
      <c r="N113" s="167">
        <f>SUM(N110:N112)</f>
        <v>0</v>
      </c>
      <c r="O113" s="167">
        <f>SUM(O110:O112)</f>
        <v>0</v>
      </c>
      <c r="P113" s="167">
        <f t="shared" si="34"/>
        <v>0</v>
      </c>
      <c r="Q113" s="167">
        <f t="shared" si="34"/>
        <v>0</v>
      </c>
      <c r="R113" s="183" t="s">
        <v>103</v>
      </c>
      <c r="S113" s="167">
        <f aca="true" t="shared" si="35" ref="S113:AD113">SUM(S110:S112)</f>
        <v>14.7</v>
      </c>
      <c r="T113" s="167">
        <f t="shared" si="35"/>
        <v>0</v>
      </c>
      <c r="U113" s="167">
        <f t="shared" si="35"/>
        <v>0</v>
      </c>
      <c r="V113" s="167">
        <f t="shared" si="35"/>
        <v>0</v>
      </c>
      <c r="W113" s="167">
        <f t="shared" si="35"/>
        <v>0</v>
      </c>
      <c r="X113" s="167">
        <f t="shared" si="35"/>
        <v>0</v>
      </c>
      <c r="Y113" s="167">
        <f t="shared" si="35"/>
        <v>0</v>
      </c>
      <c r="Z113" s="167">
        <f t="shared" si="35"/>
        <v>0</v>
      </c>
      <c r="AA113" s="167">
        <f t="shared" si="35"/>
        <v>0</v>
      </c>
      <c r="AB113" s="167">
        <f t="shared" si="35"/>
        <v>0</v>
      </c>
      <c r="AC113" s="167">
        <f t="shared" si="35"/>
        <v>0</v>
      </c>
      <c r="AD113" s="167">
        <f t="shared" si="35"/>
        <v>0</v>
      </c>
    </row>
    <row r="114" spans="1:30" ht="12.75">
      <c r="A114" s="174" t="s">
        <v>193</v>
      </c>
      <c r="B114" s="11"/>
      <c r="C114" s="11"/>
      <c r="D114" s="11"/>
      <c r="E114" s="146"/>
      <c r="F114" s="153"/>
      <c r="G114" s="11"/>
      <c r="H114" s="11"/>
      <c r="I114" s="11"/>
      <c r="J114" s="153"/>
      <c r="K114" s="11"/>
      <c r="L114" s="11"/>
      <c r="M114" s="146"/>
      <c r="N114" s="11"/>
      <c r="O114" s="11"/>
      <c r="P114" s="11"/>
      <c r="Q114" s="11"/>
      <c r="R114" s="174" t="s">
        <v>193</v>
      </c>
      <c r="S114" s="11"/>
      <c r="T114" s="11"/>
      <c r="U114" s="11"/>
      <c r="V114" s="146"/>
      <c r="W114" s="11"/>
      <c r="X114" s="11"/>
      <c r="Y114" s="11"/>
      <c r="Z114" s="146"/>
      <c r="AA114" s="11"/>
      <c r="AB114" s="11"/>
      <c r="AC114" s="11"/>
      <c r="AD114" s="11"/>
    </row>
    <row r="115" spans="1:30" ht="12.75">
      <c r="A115" s="171" t="s">
        <v>194</v>
      </c>
      <c r="B115" s="11">
        <v>5236.7</v>
      </c>
      <c r="C115" s="11">
        <v>7041.51</v>
      </c>
      <c r="D115" s="11">
        <v>0</v>
      </c>
      <c r="E115" s="146">
        <v>0</v>
      </c>
      <c r="F115" s="153">
        <v>8069.9</v>
      </c>
      <c r="G115" s="11">
        <v>8971.7</v>
      </c>
      <c r="H115" s="11">
        <v>0</v>
      </c>
      <c r="I115" s="11">
        <v>0</v>
      </c>
      <c r="J115" s="153">
        <v>5351.5</v>
      </c>
      <c r="K115" s="11">
        <v>5510</v>
      </c>
      <c r="L115" s="11">
        <v>325.3</v>
      </c>
      <c r="M115" s="146">
        <v>316</v>
      </c>
      <c r="N115" s="11">
        <v>4.4</v>
      </c>
      <c r="O115" s="11">
        <v>4.4</v>
      </c>
      <c r="P115" s="11">
        <v>0</v>
      </c>
      <c r="Q115" s="11">
        <v>0</v>
      </c>
      <c r="R115" s="171" t="s">
        <v>194</v>
      </c>
      <c r="S115" s="11">
        <v>279.7</v>
      </c>
      <c r="T115" s="11">
        <v>161.5</v>
      </c>
      <c r="U115" s="11">
        <v>0</v>
      </c>
      <c r="V115" s="146">
        <v>0</v>
      </c>
      <c r="W115" s="11">
        <v>9.3</v>
      </c>
      <c r="X115" s="11">
        <v>0</v>
      </c>
      <c r="Y115" s="11">
        <v>0</v>
      </c>
      <c r="Z115" s="146">
        <v>0</v>
      </c>
      <c r="AA115" s="11">
        <v>0</v>
      </c>
      <c r="AB115" s="11">
        <v>0</v>
      </c>
      <c r="AC115" s="11">
        <v>0</v>
      </c>
      <c r="AD115" s="11">
        <v>0</v>
      </c>
    </row>
    <row r="116" spans="1:30" ht="12.75">
      <c r="A116" s="171" t="s">
        <v>195</v>
      </c>
      <c r="B116" s="11">
        <v>0</v>
      </c>
      <c r="C116" s="11">
        <v>0</v>
      </c>
      <c r="D116" s="11">
        <v>0</v>
      </c>
      <c r="E116" s="146">
        <v>0</v>
      </c>
      <c r="F116" s="153">
        <v>0</v>
      </c>
      <c r="G116" s="11">
        <v>3884.9</v>
      </c>
      <c r="H116" s="11">
        <v>0</v>
      </c>
      <c r="I116" s="11">
        <v>0</v>
      </c>
      <c r="J116" s="153">
        <v>0</v>
      </c>
      <c r="K116" s="11">
        <v>0</v>
      </c>
      <c r="L116" s="11">
        <v>0</v>
      </c>
      <c r="M116" s="146">
        <v>0</v>
      </c>
      <c r="N116" s="11">
        <v>0</v>
      </c>
      <c r="O116" s="11">
        <v>0</v>
      </c>
      <c r="P116" s="11">
        <v>0</v>
      </c>
      <c r="Q116" s="11">
        <v>0</v>
      </c>
      <c r="R116" s="171" t="s">
        <v>195</v>
      </c>
      <c r="S116" s="11">
        <v>0</v>
      </c>
      <c r="T116" s="11">
        <v>2.8</v>
      </c>
      <c r="U116" s="11">
        <v>0</v>
      </c>
      <c r="V116" s="146">
        <v>0</v>
      </c>
      <c r="W116" s="11">
        <v>0</v>
      </c>
      <c r="X116" s="11">
        <v>0</v>
      </c>
      <c r="Y116" s="11">
        <v>0</v>
      </c>
      <c r="Z116" s="146">
        <v>0</v>
      </c>
      <c r="AA116" s="11">
        <v>0</v>
      </c>
      <c r="AB116" s="11">
        <v>0</v>
      </c>
      <c r="AC116" s="11">
        <v>0</v>
      </c>
      <c r="AD116" s="11">
        <v>0</v>
      </c>
    </row>
    <row r="117" spans="1:30" ht="12.75">
      <c r="A117" s="171" t="s">
        <v>196</v>
      </c>
      <c r="B117" s="11">
        <v>1053</v>
      </c>
      <c r="C117" s="11">
        <v>3165.43</v>
      </c>
      <c r="D117" s="11">
        <v>0</v>
      </c>
      <c r="E117" s="146">
        <v>0</v>
      </c>
      <c r="F117" s="153">
        <v>6762.5</v>
      </c>
      <c r="G117" s="11">
        <v>5795.02</v>
      </c>
      <c r="H117" s="11">
        <v>778.9</v>
      </c>
      <c r="I117" s="11">
        <v>432.4</v>
      </c>
      <c r="J117" s="153">
        <v>2348.7</v>
      </c>
      <c r="K117" s="11">
        <v>2407.4</v>
      </c>
      <c r="L117" s="11">
        <v>51.3</v>
      </c>
      <c r="M117" s="146">
        <v>26.9</v>
      </c>
      <c r="N117" s="11">
        <v>0</v>
      </c>
      <c r="O117" s="11">
        <v>0</v>
      </c>
      <c r="P117" s="11">
        <v>0</v>
      </c>
      <c r="Q117" s="11">
        <v>0</v>
      </c>
      <c r="R117" s="171" t="s">
        <v>196</v>
      </c>
      <c r="S117" s="11">
        <v>83.6</v>
      </c>
      <c r="T117" s="11">
        <v>696.93</v>
      </c>
      <c r="U117" s="11">
        <v>35.4</v>
      </c>
      <c r="V117" s="146">
        <v>71</v>
      </c>
      <c r="W117" s="11">
        <v>21.2</v>
      </c>
      <c r="X117" s="11">
        <v>5</v>
      </c>
      <c r="Y117" s="11">
        <v>0</v>
      </c>
      <c r="Z117" s="146">
        <v>0</v>
      </c>
      <c r="AA117" s="11">
        <v>0</v>
      </c>
      <c r="AB117" s="11">
        <v>0</v>
      </c>
      <c r="AC117" s="11">
        <v>0</v>
      </c>
      <c r="AD117" s="11">
        <v>0</v>
      </c>
    </row>
    <row r="118" spans="1:30" ht="12.75">
      <c r="A118" s="171" t="s">
        <v>197</v>
      </c>
      <c r="B118" s="11">
        <v>2773.9</v>
      </c>
      <c r="C118" s="11">
        <v>1007.97</v>
      </c>
      <c r="D118" s="11">
        <v>4</v>
      </c>
      <c r="E118" s="146">
        <v>12.5</v>
      </c>
      <c r="F118" s="153">
        <v>5232.4</v>
      </c>
      <c r="G118" s="11">
        <v>4401.19</v>
      </c>
      <c r="H118" s="11">
        <v>47.6</v>
      </c>
      <c r="I118" s="11">
        <v>137.5</v>
      </c>
      <c r="J118" s="153">
        <v>3164.8</v>
      </c>
      <c r="K118" s="11">
        <v>2444.82</v>
      </c>
      <c r="L118" s="11">
        <v>1860.3</v>
      </c>
      <c r="M118" s="146">
        <v>2064.3</v>
      </c>
      <c r="N118" s="11">
        <v>1.8</v>
      </c>
      <c r="O118" s="11">
        <v>0</v>
      </c>
      <c r="P118" s="11">
        <v>0</v>
      </c>
      <c r="Q118" s="11">
        <v>0</v>
      </c>
      <c r="R118" s="171" t="s">
        <v>197</v>
      </c>
      <c r="S118" s="11">
        <v>316.4</v>
      </c>
      <c r="T118" s="11">
        <v>339.61</v>
      </c>
      <c r="U118" s="11">
        <v>312</v>
      </c>
      <c r="V118" s="146">
        <v>323.5</v>
      </c>
      <c r="W118" s="11">
        <v>6.7</v>
      </c>
      <c r="X118" s="11">
        <v>0.1</v>
      </c>
      <c r="Y118" s="11">
        <v>1.4</v>
      </c>
      <c r="Z118" s="146">
        <v>0.1</v>
      </c>
      <c r="AA118" s="11">
        <v>76.7</v>
      </c>
      <c r="AB118" s="11">
        <v>9.3</v>
      </c>
      <c r="AC118" s="11">
        <v>76.7</v>
      </c>
      <c r="AD118" s="11">
        <v>9.3</v>
      </c>
    </row>
    <row r="119" spans="1:30" ht="12.75">
      <c r="A119" s="171" t="s">
        <v>198</v>
      </c>
      <c r="B119" s="11">
        <v>54.2</v>
      </c>
      <c r="C119" s="11">
        <v>3</v>
      </c>
      <c r="D119" s="11">
        <v>0</v>
      </c>
      <c r="E119" s="146">
        <v>0</v>
      </c>
      <c r="F119" s="153">
        <v>131.3</v>
      </c>
      <c r="G119" s="11">
        <v>13.6</v>
      </c>
      <c r="H119" s="11">
        <v>0</v>
      </c>
      <c r="I119" s="11">
        <v>0</v>
      </c>
      <c r="J119" s="153">
        <v>0</v>
      </c>
      <c r="K119" s="11">
        <v>0</v>
      </c>
      <c r="L119" s="11">
        <v>0</v>
      </c>
      <c r="M119" s="146">
        <v>0</v>
      </c>
      <c r="N119" s="11">
        <v>0</v>
      </c>
      <c r="O119" s="11">
        <v>0</v>
      </c>
      <c r="P119" s="11">
        <v>0</v>
      </c>
      <c r="Q119" s="11">
        <v>0</v>
      </c>
      <c r="R119" s="171" t="s">
        <v>198</v>
      </c>
      <c r="S119" s="11">
        <v>0.3</v>
      </c>
      <c r="T119" s="11">
        <v>0</v>
      </c>
      <c r="U119" s="11">
        <v>0</v>
      </c>
      <c r="V119" s="146">
        <v>0</v>
      </c>
      <c r="W119" s="11">
        <v>0</v>
      </c>
      <c r="X119" s="11">
        <v>0</v>
      </c>
      <c r="Y119" s="11">
        <v>0</v>
      </c>
      <c r="Z119" s="146">
        <v>0</v>
      </c>
      <c r="AA119" s="11">
        <v>0</v>
      </c>
      <c r="AB119" s="11">
        <v>0</v>
      </c>
      <c r="AC119" s="11">
        <v>0</v>
      </c>
      <c r="AD119" s="11">
        <v>0</v>
      </c>
    </row>
    <row r="120" spans="1:30" ht="12.75">
      <c r="A120" s="171" t="s">
        <v>199</v>
      </c>
      <c r="B120" s="11">
        <v>4982.2</v>
      </c>
      <c r="C120" s="11">
        <v>3791.8</v>
      </c>
      <c r="D120" s="11">
        <v>0</v>
      </c>
      <c r="E120" s="146">
        <v>0</v>
      </c>
      <c r="F120" s="153">
        <v>2781.3</v>
      </c>
      <c r="G120" s="11">
        <v>4311.78</v>
      </c>
      <c r="H120" s="11">
        <v>0</v>
      </c>
      <c r="I120" s="11">
        <v>0</v>
      </c>
      <c r="J120" s="153">
        <v>0</v>
      </c>
      <c r="K120" s="11">
        <v>0</v>
      </c>
      <c r="L120" s="11">
        <v>0</v>
      </c>
      <c r="M120" s="146">
        <v>0</v>
      </c>
      <c r="N120" s="11">
        <v>0</v>
      </c>
      <c r="O120" s="11">
        <v>0</v>
      </c>
      <c r="P120" s="11">
        <v>0</v>
      </c>
      <c r="Q120" s="11">
        <v>0</v>
      </c>
      <c r="R120" s="171" t="s">
        <v>199</v>
      </c>
      <c r="S120" s="11">
        <v>114.4</v>
      </c>
      <c r="T120" s="11">
        <v>175</v>
      </c>
      <c r="U120" s="11">
        <v>0</v>
      </c>
      <c r="V120" s="146">
        <v>0</v>
      </c>
      <c r="W120" s="11">
        <v>0</v>
      </c>
      <c r="X120" s="11">
        <v>0</v>
      </c>
      <c r="Y120" s="11">
        <v>0</v>
      </c>
      <c r="Z120" s="146">
        <v>0</v>
      </c>
      <c r="AA120" s="11">
        <v>0</v>
      </c>
      <c r="AB120" s="11">
        <v>0</v>
      </c>
      <c r="AC120" s="11">
        <v>0</v>
      </c>
      <c r="AD120" s="11">
        <v>0</v>
      </c>
    </row>
    <row r="121" spans="1:30" ht="12.75">
      <c r="A121" s="171" t="s">
        <v>200</v>
      </c>
      <c r="B121" s="11">
        <v>3.9</v>
      </c>
      <c r="C121" s="11">
        <v>0.9</v>
      </c>
      <c r="D121" s="11">
        <v>0</v>
      </c>
      <c r="E121" s="146">
        <v>0</v>
      </c>
      <c r="F121" s="153">
        <v>97.8</v>
      </c>
      <c r="G121" s="11">
        <v>15.9</v>
      </c>
      <c r="H121" s="11">
        <v>0</v>
      </c>
      <c r="I121" s="11">
        <v>0</v>
      </c>
      <c r="J121" s="153">
        <v>1.4</v>
      </c>
      <c r="K121" s="11">
        <v>0</v>
      </c>
      <c r="L121" s="11">
        <v>0</v>
      </c>
      <c r="M121" s="146">
        <v>0</v>
      </c>
      <c r="N121" s="11">
        <v>0</v>
      </c>
      <c r="O121" s="11">
        <v>0</v>
      </c>
      <c r="P121" s="11">
        <v>0</v>
      </c>
      <c r="Q121" s="11">
        <v>0</v>
      </c>
      <c r="R121" s="171" t="s">
        <v>200</v>
      </c>
      <c r="S121" s="11">
        <v>58</v>
      </c>
      <c r="T121" s="11">
        <v>0.4</v>
      </c>
      <c r="U121" s="11">
        <v>0</v>
      </c>
      <c r="V121" s="146">
        <v>0</v>
      </c>
      <c r="W121" s="11">
        <v>0</v>
      </c>
      <c r="X121" s="11">
        <v>0</v>
      </c>
      <c r="Y121" s="11">
        <v>0</v>
      </c>
      <c r="Z121" s="146">
        <v>0</v>
      </c>
      <c r="AA121" s="11">
        <v>0</v>
      </c>
      <c r="AB121" s="11">
        <v>0</v>
      </c>
      <c r="AC121" s="11">
        <v>0</v>
      </c>
      <c r="AD121" s="11">
        <v>0</v>
      </c>
    </row>
    <row r="122" spans="1:30" ht="12.75">
      <c r="A122" s="171" t="s">
        <v>201</v>
      </c>
      <c r="B122" s="11">
        <v>104.4</v>
      </c>
      <c r="C122" s="11">
        <v>0</v>
      </c>
      <c r="D122" s="11">
        <v>0</v>
      </c>
      <c r="E122" s="146">
        <v>0</v>
      </c>
      <c r="F122" s="153">
        <v>267.3</v>
      </c>
      <c r="G122" s="11">
        <v>140.48</v>
      </c>
      <c r="H122" s="11">
        <v>0</v>
      </c>
      <c r="I122" s="11">
        <v>0</v>
      </c>
      <c r="J122" s="153">
        <v>3.5</v>
      </c>
      <c r="K122" s="11">
        <v>117.39</v>
      </c>
      <c r="L122" s="11">
        <v>0</v>
      </c>
      <c r="M122" s="146">
        <v>0</v>
      </c>
      <c r="N122" s="11">
        <v>0</v>
      </c>
      <c r="O122" s="11">
        <v>0</v>
      </c>
      <c r="P122" s="11">
        <v>0</v>
      </c>
      <c r="Q122" s="11">
        <v>0</v>
      </c>
      <c r="R122" s="171" t="s">
        <v>201</v>
      </c>
      <c r="S122" s="11">
        <v>0.7</v>
      </c>
      <c r="T122" s="11">
        <v>0</v>
      </c>
      <c r="U122" s="11">
        <v>0</v>
      </c>
      <c r="V122" s="146">
        <v>0</v>
      </c>
      <c r="W122" s="11">
        <v>0</v>
      </c>
      <c r="X122" s="11">
        <v>0</v>
      </c>
      <c r="Y122" s="11">
        <v>0</v>
      </c>
      <c r="Z122" s="146">
        <v>0</v>
      </c>
      <c r="AA122" s="11">
        <v>0</v>
      </c>
      <c r="AB122" s="11">
        <v>0</v>
      </c>
      <c r="AC122" s="11">
        <v>0</v>
      </c>
      <c r="AD122" s="11">
        <v>0</v>
      </c>
    </row>
    <row r="123" spans="1:30" s="76" customFormat="1" ht="12.75">
      <c r="A123" s="183" t="s">
        <v>103</v>
      </c>
      <c r="B123" s="167">
        <f aca="true" t="shared" si="36" ref="B123:Q123">SUM(B115:B122)</f>
        <v>14208.3</v>
      </c>
      <c r="C123" s="167">
        <f t="shared" si="36"/>
        <v>15010.609999999999</v>
      </c>
      <c r="D123" s="167">
        <f t="shared" si="36"/>
        <v>4</v>
      </c>
      <c r="E123" s="167">
        <f t="shared" si="36"/>
        <v>12.5</v>
      </c>
      <c r="F123" s="167">
        <f t="shared" si="36"/>
        <v>23342.499999999996</v>
      </c>
      <c r="G123" s="167">
        <f t="shared" si="36"/>
        <v>27534.57</v>
      </c>
      <c r="H123" s="167">
        <f t="shared" si="36"/>
        <v>826.5</v>
      </c>
      <c r="I123" s="167">
        <f t="shared" si="36"/>
        <v>569.9</v>
      </c>
      <c r="J123" s="167">
        <f t="shared" si="36"/>
        <v>10869.9</v>
      </c>
      <c r="K123" s="167">
        <f t="shared" si="36"/>
        <v>10479.609999999999</v>
      </c>
      <c r="L123" s="167">
        <f t="shared" si="36"/>
        <v>2236.9</v>
      </c>
      <c r="M123" s="167">
        <f t="shared" si="36"/>
        <v>2407.2000000000003</v>
      </c>
      <c r="N123" s="167">
        <f>SUM(N115:N122)</f>
        <v>6.2</v>
      </c>
      <c r="O123" s="167">
        <f>SUM(O115:O122)</f>
        <v>4.4</v>
      </c>
      <c r="P123" s="167">
        <f t="shared" si="36"/>
        <v>0</v>
      </c>
      <c r="Q123" s="167">
        <f t="shared" si="36"/>
        <v>0</v>
      </c>
      <c r="R123" s="183" t="s">
        <v>103</v>
      </c>
      <c r="S123" s="167">
        <f aca="true" t="shared" si="37" ref="S123:AD123">SUM(S115:S122)</f>
        <v>853.0999999999999</v>
      </c>
      <c r="T123" s="167">
        <f t="shared" si="37"/>
        <v>1376.2400000000002</v>
      </c>
      <c r="U123" s="167">
        <f t="shared" si="37"/>
        <v>347.4</v>
      </c>
      <c r="V123" s="167">
        <f t="shared" si="37"/>
        <v>394.5</v>
      </c>
      <c r="W123" s="167">
        <f t="shared" si="37"/>
        <v>37.2</v>
      </c>
      <c r="X123" s="167">
        <f t="shared" si="37"/>
        <v>5.1</v>
      </c>
      <c r="Y123" s="167">
        <f t="shared" si="37"/>
        <v>1.4</v>
      </c>
      <c r="Z123" s="167">
        <f t="shared" si="37"/>
        <v>0.1</v>
      </c>
      <c r="AA123" s="167">
        <f t="shared" si="37"/>
        <v>76.7</v>
      </c>
      <c r="AB123" s="167">
        <f t="shared" si="37"/>
        <v>9.3</v>
      </c>
      <c r="AC123" s="167">
        <f t="shared" si="37"/>
        <v>76.7</v>
      </c>
      <c r="AD123" s="167">
        <f t="shared" si="37"/>
        <v>9.3</v>
      </c>
    </row>
    <row r="124" spans="1:30" ht="12.75">
      <c r="A124" s="174" t="s">
        <v>202</v>
      </c>
      <c r="B124" s="11"/>
      <c r="C124" s="11"/>
      <c r="D124" s="11"/>
      <c r="E124" s="146"/>
      <c r="F124" s="153"/>
      <c r="G124" s="11"/>
      <c r="H124" s="11"/>
      <c r="I124" s="11"/>
      <c r="J124" s="153"/>
      <c r="K124" s="11"/>
      <c r="L124" s="11"/>
      <c r="M124" s="146"/>
      <c r="N124" s="11"/>
      <c r="O124" s="11"/>
      <c r="P124" s="11"/>
      <c r="Q124" s="11"/>
      <c r="R124" s="174" t="s">
        <v>202</v>
      </c>
      <c r="S124" s="11"/>
      <c r="T124" s="11"/>
      <c r="U124" s="11"/>
      <c r="V124" s="146"/>
      <c r="W124" s="11"/>
      <c r="X124" s="11"/>
      <c r="Y124" s="11"/>
      <c r="Z124" s="146"/>
      <c r="AA124" s="11"/>
      <c r="AB124" s="11"/>
      <c r="AC124" s="11"/>
      <c r="AD124" s="11"/>
    </row>
    <row r="125" spans="1:30" ht="12.75">
      <c r="A125" s="171" t="s">
        <v>203</v>
      </c>
      <c r="B125" s="11">
        <v>6929.3</v>
      </c>
      <c r="C125" s="11">
        <v>8013.07</v>
      </c>
      <c r="D125" s="11">
        <v>0</v>
      </c>
      <c r="E125" s="146">
        <v>0</v>
      </c>
      <c r="F125" s="153">
        <v>3581.8</v>
      </c>
      <c r="G125" s="11">
        <v>2456.13</v>
      </c>
      <c r="H125" s="11">
        <v>0</v>
      </c>
      <c r="I125" s="11">
        <v>0</v>
      </c>
      <c r="J125" s="153">
        <v>236.2</v>
      </c>
      <c r="K125" s="11">
        <v>220.5</v>
      </c>
      <c r="L125" s="11">
        <v>0</v>
      </c>
      <c r="M125" s="146">
        <v>0</v>
      </c>
      <c r="N125" s="11">
        <v>0</v>
      </c>
      <c r="O125" s="11">
        <v>0</v>
      </c>
      <c r="P125" s="11">
        <v>0</v>
      </c>
      <c r="Q125" s="11">
        <v>0</v>
      </c>
      <c r="R125" s="171" t="s">
        <v>203</v>
      </c>
      <c r="S125" s="11">
        <v>319.5</v>
      </c>
      <c r="T125" s="11">
        <v>173.19</v>
      </c>
      <c r="U125" s="11">
        <v>0</v>
      </c>
      <c r="V125" s="146">
        <v>0</v>
      </c>
      <c r="W125" s="11">
        <v>39</v>
      </c>
      <c r="X125" s="11">
        <v>12.5</v>
      </c>
      <c r="Y125" s="11">
        <v>0</v>
      </c>
      <c r="Z125" s="146">
        <v>0</v>
      </c>
      <c r="AA125" s="11">
        <v>13.9</v>
      </c>
      <c r="AB125" s="11">
        <v>0</v>
      </c>
      <c r="AC125" s="11">
        <v>0</v>
      </c>
      <c r="AD125" s="11">
        <v>0</v>
      </c>
    </row>
    <row r="126" spans="1:30" ht="12.75">
      <c r="A126" s="171" t="s">
        <v>204</v>
      </c>
      <c r="B126" s="11">
        <v>0</v>
      </c>
      <c r="C126" s="11">
        <v>0</v>
      </c>
      <c r="D126" s="11">
        <v>0</v>
      </c>
      <c r="E126" s="146">
        <v>0</v>
      </c>
      <c r="F126" s="153">
        <v>0</v>
      </c>
      <c r="G126" s="11">
        <v>0</v>
      </c>
      <c r="H126" s="11">
        <v>0</v>
      </c>
      <c r="I126" s="11">
        <v>0</v>
      </c>
      <c r="J126" s="153">
        <v>0</v>
      </c>
      <c r="K126" s="11">
        <v>0</v>
      </c>
      <c r="L126" s="11">
        <v>0</v>
      </c>
      <c r="M126" s="146">
        <v>0</v>
      </c>
      <c r="N126" s="11">
        <v>0</v>
      </c>
      <c r="O126" s="11">
        <v>0</v>
      </c>
      <c r="P126" s="11">
        <v>0</v>
      </c>
      <c r="Q126" s="11">
        <v>0</v>
      </c>
      <c r="R126" s="171" t="s">
        <v>204</v>
      </c>
      <c r="S126" s="11">
        <v>0</v>
      </c>
      <c r="T126" s="11">
        <v>0</v>
      </c>
      <c r="U126" s="11">
        <v>0</v>
      </c>
      <c r="V126" s="146">
        <v>0</v>
      </c>
      <c r="W126" s="11">
        <v>0</v>
      </c>
      <c r="X126" s="11">
        <v>0</v>
      </c>
      <c r="Y126" s="11">
        <v>0</v>
      </c>
      <c r="Z126" s="146">
        <v>0</v>
      </c>
      <c r="AA126" s="11">
        <v>0</v>
      </c>
      <c r="AB126" s="11">
        <v>0</v>
      </c>
      <c r="AC126" s="11">
        <v>0</v>
      </c>
      <c r="AD126" s="11">
        <v>0</v>
      </c>
    </row>
    <row r="127" spans="1:30" ht="12.75">
      <c r="A127" s="171" t="s">
        <v>205</v>
      </c>
      <c r="B127" s="11">
        <v>30</v>
      </c>
      <c r="C127" s="11">
        <v>53.1</v>
      </c>
      <c r="D127" s="11">
        <v>0</v>
      </c>
      <c r="E127" s="146">
        <v>0</v>
      </c>
      <c r="F127" s="153">
        <v>45.5</v>
      </c>
      <c r="G127" s="11">
        <v>63.8</v>
      </c>
      <c r="H127" s="11">
        <v>0</v>
      </c>
      <c r="I127" s="11">
        <v>0</v>
      </c>
      <c r="J127" s="153">
        <v>0</v>
      </c>
      <c r="K127" s="11">
        <v>26.8</v>
      </c>
      <c r="L127" s="11">
        <v>0</v>
      </c>
      <c r="M127" s="146">
        <v>0</v>
      </c>
      <c r="N127" s="11">
        <v>0</v>
      </c>
      <c r="O127" s="11">
        <v>0</v>
      </c>
      <c r="P127" s="11">
        <v>0</v>
      </c>
      <c r="Q127" s="11">
        <v>0</v>
      </c>
      <c r="R127" s="171" t="s">
        <v>205</v>
      </c>
      <c r="S127" s="11">
        <v>0</v>
      </c>
      <c r="T127" s="11">
        <v>0</v>
      </c>
      <c r="U127" s="11">
        <v>0</v>
      </c>
      <c r="V127" s="146">
        <v>0</v>
      </c>
      <c r="W127" s="11">
        <v>0</v>
      </c>
      <c r="X127" s="11">
        <v>0</v>
      </c>
      <c r="Y127" s="11">
        <v>0</v>
      </c>
      <c r="Z127" s="146">
        <v>0</v>
      </c>
      <c r="AA127" s="11">
        <v>0</v>
      </c>
      <c r="AB127" s="11">
        <v>0</v>
      </c>
      <c r="AC127" s="11">
        <v>0</v>
      </c>
      <c r="AD127" s="11">
        <v>0</v>
      </c>
    </row>
    <row r="128" spans="1:30" ht="12.75">
      <c r="A128" s="171" t="s">
        <v>206</v>
      </c>
      <c r="B128" s="11">
        <v>2781.8</v>
      </c>
      <c r="C128" s="11">
        <v>1484.9</v>
      </c>
      <c r="D128" s="11">
        <v>0</v>
      </c>
      <c r="E128" s="146">
        <v>0</v>
      </c>
      <c r="F128" s="153">
        <v>5726.1</v>
      </c>
      <c r="G128" s="11">
        <v>4187.64</v>
      </c>
      <c r="H128" s="11">
        <v>22.6</v>
      </c>
      <c r="I128" s="11">
        <v>0</v>
      </c>
      <c r="J128" s="153">
        <v>0</v>
      </c>
      <c r="K128" s="11">
        <v>0</v>
      </c>
      <c r="L128" s="11">
        <v>0</v>
      </c>
      <c r="M128" s="146">
        <v>0</v>
      </c>
      <c r="N128" s="11">
        <v>0</v>
      </c>
      <c r="O128" s="11">
        <v>0</v>
      </c>
      <c r="P128" s="11">
        <v>0</v>
      </c>
      <c r="Q128" s="11">
        <v>0</v>
      </c>
      <c r="R128" s="171" t="s">
        <v>206</v>
      </c>
      <c r="S128" s="11">
        <v>196.3</v>
      </c>
      <c r="T128" s="11">
        <v>520.2</v>
      </c>
      <c r="U128" s="11">
        <v>0</v>
      </c>
      <c r="V128" s="146">
        <v>0</v>
      </c>
      <c r="W128" s="11">
        <v>0</v>
      </c>
      <c r="X128" s="11">
        <v>0</v>
      </c>
      <c r="Y128" s="11">
        <v>0</v>
      </c>
      <c r="Z128" s="146">
        <v>0</v>
      </c>
      <c r="AA128" s="11">
        <v>0</v>
      </c>
      <c r="AB128" s="11">
        <v>0</v>
      </c>
      <c r="AC128" s="11">
        <v>0</v>
      </c>
      <c r="AD128" s="11">
        <v>0</v>
      </c>
    </row>
    <row r="129" spans="1:30" s="76" customFormat="1" ht="12.75">
      <c r="A129" s="183" t="s">
        <v>103</v>
      </c>
      <c r="B129" s="167">
        <f aca="true" t="shared" si="38" ref="B129:Q129">SUM(B125:B128)</f>
        <v>9741.1</v>
      </c>
      <c r="C129" s="167">
        <f t="shared" si="38"/>
        <v>9551.07</v>
      </c>
      <c r="D129" s="167">
        <f t="shared" si="38"/>
        <v>0</v>
      </c>
      <c r="E129" s="167">
        <f t="shared" si="38"/>
        <v>0</v>
      </c>
      <c r="F129" s="167">
        <f t="shared" si="38"/>
        <v>9353.400000000001</v>
      </c>
      <c r="G129" s="167">
        <f t="shared" si="38"/>
        <v>6707.570000000001</v>
      </c>
      <c r="H129" s="167">
        <f t="shared" si="38"/>
        <v>22.6</v>
      </c>
      <c r="I129" s="167">
        <f t="shared" si="38"/>
        <v>0</v>
      </c>
      <c r="J129" s="167">
        <f t="shared" si="38"/>
        <v>236.2</v>
      </c>
      <c r="K129" s="167">
        <f t="shared" si="38"/>
        <v>247.3</v>
      </c>
      <c r="L129" s="167">
        <f t="shared" si="38"/>
        <v>0</v>
      </c>
      <c r="M129" s="167">
        <f t="shared" si="38"/>
        <v>0</v>
      </c>
      <c r="N129" s="167">
        <f>SUM(N125:N128)</f>
        <v>0</v>
      </c>
      <c r="O129" s="167">
        <f>SUM(O125:O128)</f>
        <v>0</v>
      </c>
      <c r="P129" s="167">
        <f t="shared" si="38"/>
        <v>0</v>
      </c>
      <c r="Q129" s="167">
        <f t="shared" si="38"/>
        <v>0</v>
      </c>
      <c r="R129" s="183" t="s">
        <v>103</v>
      </c>
      <c r="S129" s="167">
        <f aca="true" t="shared" si="39" ref="S129:AD129">SUM(S125:S128)</f>
        <v>515.8</v>
      </c>
      <c r="T129" s="167">
        <f t="shared" si="39"/>
        <v>693.3900000000001</v>
      </c>
      <c r="U129" s="167">
        <f t="shared" si="39"/>
        <v>0</v>
      </c>
      <c r="V129" s="167">
        <f t="shared" si="39"/>
        <v>0</v>
      </c>
      <c r="W129" s="167">
        <f t="shared" si="39"/>
        <v>39</v>
      </c>
      <c r="X129" s="167">
        <f t="shared" si="39"/>
        <v>12.5</v>
      </c>
      <c r="Y129" s="167">
        <f t="shared" si="39"/>
        <v>0</v>
      </c>
      <c r="Z129" s="167">
        <f t="shared" si="39"/>
        <v>0</v>
      </c>
      <c r="AA129" s="167">
        <f t="shared" si="39"/>
        <v>13.9</v>
      </c>
      <c r="AB129" s="167">
        <f t="shared" si="39"/>
        <v>0</v>
      </c>
      <c r="AC129" s="167">
        <f t="shared" si="39"/>
        <v>0</v>
      </c>
      <c r="AD129" s="167">
        <f t="shared" si="39"/>
        <v>0</v>
      </c>
    </row>
    <row r="130" spans="1:30" ht="12.75">
      <c r="A130" s="174" t="s">
        <v>207</v>
      </c>
      <c r="B130" s="11"/>
      <c r="C130" s="11"/>
      <c r="D130" s="11"/>
      <c r="E130" s="146"/>
      <c r="F130" s="153"/>
      <c r="G130" s="11"/>
      <c r="H130" s="11"/>
      <c r="I130" s="11"/>
      <c r="J130" s="153"/>
      <c r="K130" s="11"/>
      <c r="L130" s="11"/>
      <c r="M130" s="146"/>
      <c r="N130" s="11"/>
      <c r="O130" s="11"/>
      <c r="P130" s="11"/>
      <c r="Q130" s="11"/>
      <c r="R130" s="174" t="s">
        <v>207</v>
      </c>
      <c r="S130" s="11"/>
      <c r="T130" s="11"/>
      <c r="U130" s="11"/>
      <c r="V130" s="146"/>
      <c r="W130" s="11"/>
      <c r="X130" s="11"/>
      <c r="Y130" s="11"/>
      <c r="Z130" s="146"/>
      <c r="AA130" s="11"/>
      <c r="AB130" s="11"/>
      <c r="AC130" s="11"/>
      <c r="AD130" s="11"/>
    </row>
    <row r="131" spans="1:30" ht="12.75">
      <c r="A131" s="171" t="s">
        <v>208</v>
      </c>
      <c r="B131" s="11">
        <v>1049.9</v>
      </c>
      <c r="C131" s="11">
        <v>306.6</v>
      </c>
      <c r="D131" s="11">
        <v>0</v>
      </c>
      <c r="E131" s="146">
        <v>0</v>
      </c>
      <c r="F131" s="153">
        <v>15662.1</v>
      </c>
      <c r="G131" s="11">
        <v>19480.91</v>
      </c>
      <c r="H131" s="11">
        <v>137</v>
      </c>
      <c r="I131" s="11">
        <v>153.31</v>
      </c>
      <c r="J131" s="153">
        <v>2285</v>
      </c>
      <c r="K131" s="11">
        <v>716.84</v>
      </c>
      <c r="L131" s="11">
        <v>369.3</v>
      </c>
      <c r="M131" s="146">
        <v>96.44</v>
      </c>
      <c r="N131" s="11">
        <v>0</v>
      </c>
      <c r="O131" s="11">
        <v>38.4</v>
      </c>
      <c r="P131" s="11">
        <v>0</v>
      </c>
      <c r="Q131" s="11">
        <v>0</v>
      </c>
      <c r="R131" s="171" t="s">
        <v>208</v>
      </c>
      <c r="S131" s="11">
        <v>1963.9</v>
      </c>
      <c r="T131" s="11">
        <v>419</v>
      </c>
      <c r="U131" s="11">
        <v>241</v>
      </c>
      <c r="V131" s="146">
        <v>399</v>
      </c>
      <c r="W131" s="11">
        <v>0</v>
      </c>
      <c r="X131" s="11">
        <v>38.4</v>
      </c>
      <c r="Y131" s="11">
        <v>0</v>
      </c>
      <c r="Z131" s="146">
        <v>0</v>
      </c>
      <c r="AA131" s="11">
        <v>0</v>
      </c>
      <c r="AB131" s="11">
        <v>0</v>
      </c>
      <c r="AC131" s="11">
        <v>0</v>
      </c>
      <c r="AD131" s="11">
        <v>0</v>
      </c>
    </row>
    <row r="132" spans="1:30" ht="12.75">
      <c r="A132" s="171" t="s">
        <v>209</v>
      </c>
      <c r="B132" s="11">
        <v>6</v>
      </c>
      <c r="C132" s="11">
        <v>1333.1</v>
      </c>
      <c r="D132" s="11">
        <v>0</v>
      </c>
      <c r="E132" s="146">
        <v>0</v>
      </c>
      <c r="F132" s="153">
        <v>1779.9</v>
      </c>
      <c r="G132" s="11">
        <v>3740.38</v>
      </c>
      <c r="H132" s="11">
        <v>0</v>
      </c>
      <c r="I132" s="11">
        <v>0</v>
      </c>
      <c r="J132" s="153">
        <v>8.9</v>
      </c>
      <c r="K132" s="11">
        <v>14.6</v>
      </c>
      <c r="L132" s="11">
        <v>0</v>
      </c>
      <c r="M132" s="146">
        <v>0</v>
      </c>
      <c r="N132" s="11">
        <v>0</v>
      </c>
      <c r="O132" s="11">
        <v>0</v>
      </c>
      <c r="P132" s="11">
        <v>0</v>
      </c>
      <c r="Q132" s="11">
        <v>0</v>
      </c>
      <c r="R132" s="171" t="s">
        <v>209</v>
      </c>
      <c r="S132" s="11">
        <v>2.6</v>
      </c>
      <c r="T132" s="11">
        <v>106.4</v>
      </c>
      <c r="U132" s="11">
        <v>0</v>
      </c>
      <c r="V132" s="146">
        <v>0</v>
      </c>
      <c r="W132" s="11">
        <v>3.3</v>
      </c>
      <c r="X132" s="11">
        <v>0</v>
      </c>
      <c r="Y132" s="11">
        <v>0</v>
      </c>
      <c r="Z132" s="146">
        <v>0</v>
      </c>
      <c r="AA132" s="11">
        <v>0</v>
      </c>
      <c r="AB132" s="11">
        <v>0</v>
      </c>
      <c r="AC132" s="11">
        <v>0</v>
      </c>
      <c r="AD132" s="11">
        <v>0</v>
      </c>
    </row>
    <row r="133" spans="1:30" ht="12.75">
      <c r="A133" s="171" t="s">
        <v>210</v>
      </c>
      <c r="B133" s="11">
        <v>9086.1</v>
      </c>
      <c r="C133" s="11">
        <v>5412.8</v>
      </c>
      <c r="D133" s="11">
        <v>0</v>
      </c>
      <c r="E133" s="146">
        <v>0</v>
      </c>
      <c r="F133" s="153">
        <v>0.3</v>
      </c>
      <c r="G133" s="11">
        <v>9.3</v>
      </c>
      <c r="H133" s="11">
        <v>0</v>
      </c>
      <c r="I133" s="11">
        <v>0</v>
      </c>
      <c r="J133" s="153">
        <v>0</v>
      </c>
      <c r="K133" s="11">
        <v>0</v>
      </c>
      <c r="L133" s="11">
        <v>0</v>
      </c>
      <c r="M133" s="146">
        <v>0</v>
      </c>
      <c r="N133" s="11">
        <v>0</v>
      </c>
      <c r="O133" s="11">
        <v>0</v>
      </c>
      <c r="P133" s="11">
        <v>0</v>
      </c>
      <c r="Q133" s="11">
        <v>0</v>
      </c>
      <c r="R133" s="171" t="s">
        <v>210</v>
      </c>
      <c r="S133" s="11">
        <v>7.7</v>
      </c>
      <c r="T133" s="11">
        <v>0</v>
      </c>
      <c r="U133" s="11">
        <v>0</v>
      </c>
      <c r="V133" s="146">
        <v>0</v>
      </c>
      <c r="W133" s="11">
        <v>0</v>
      </c>
      <c r="X133" s="11">
        <v>0</v>
      </c>
      <c r="Y133" s="11">
        <v>0</v>
      </c>
      <c r="Z133" s="146">
        <v>0</v>
      </c>
      <c r="AA133" s="11">
        <v>0</v>
      </c>
      <c r="AB133" s="11">
        <v>0</v>
      </c>
      <c r="AC133" s="11">
        <v>0</v>
      </c>
      <c r="AD133" s="11">
        <v>0</v>
      </c>
    </row>
    <row r="134" spans="1:30" ht="12.75">
      <c r="A134" s="171" t="s">
        <v>211</v>
      </c>
      <c r="B134" s="11">
        <v>0</v>
      </c>
      <c r="C134" s="11">
        <v>0</v>
      </c>
      <c r="D134" s="11">
        <v>0</v>
      </c>
      <c r="E134" s="146">
        <v>0</v>
      </c>
      <c r="F134" s="153">
        <v>0</v>
      </c>
      <c r="G134" s="11">
        <v>6.9</v>
      </c>
      <c r="H134" s="11">
        <v>0</v>
      </c>
      <c r="I134" s="11">
        <v>0</v>
      </c>
      <c r="J134" s="153">
        <v>0</v>
      </c>
      <c r="K134" s="11">
        <v>0</v>
      </c>
      <c r="L134" s="11">
        <v>0</v>
      </c>
      <c r="M134" s="146">
        <v>0</v>
      </c>
      <c r="N134" s="11">
        <v>0</v>
      </c>
      <c r="O134" s="11">
        <v>0</v>
      </c>
      <c r="P134" s="11">
        <v>0</v>
      </c>
      <c r="Q134" s="11">
        <v>0</v>
      </c>
      <c r="R134" s="171" t="s">
        <v>211</v>
      </c>
      <c r="S134" s="11">
        <v>0</v>
      </c>
      <c r="T134" s="11">
        <v>0</v>
      </c>
      <c r="U134" s="11">
        <v>0</v>
      </c>
      <c r="V134" s="146">
        <v>0</v>
      </c>
      <c r="W134" s="11">
        <v>0</v>
      </c>
      <c r="X134" s="11">
        <v>0</v>
      </c>
      <c r="Y134" s="11">
        <v>0</v>
      </c>
      <c r="Z134" s="146">
        <v>0</v>
      </c>
      <c r="AA134" s="11">
        <v>0</v>
      </c>
      <c r="AB134" s="11">
        <v>0</v>
      </c>
      <c r="AC134" s="11">
        <v>0</v>
      </c>
      <c r="AD134" s="11">
        <v>0</v>
      </c>
    </row>
    <row r="135" spans="1:30" ht="12.75">
      <c r="A135" s="171" t="s">
        <v>212</v>
      </c>
      <c r="B135" s="11">
        <v>0</v>
      </c>
      <c r="C135" s="11">
        <v>0</v>
      </c>
      <c r="D135" s="11">
        <v>0</v>
      </c>
      <c r="E135" s="146">
        <v>0</v>
      </c>
      <c r="F135" s="153">
        <v>0</v>
      </c>
      <c r="G135" s="11">
        <v>0</v>
      </c>
      <c r="H135" s="11">
        <v>0</v>
      </c>
      <c r="I135" s="11">
        <v>0</v>
      </c>
      <c r="J135" s="153">
        <v>0</v>
      </c>
      <c r="K135" s="11">
        <v>0</v>
      </c>
      <c r="L135" s="11">
        <v>0</v>
      </c>
      <c r="M135" s="146">
        <v>0</v>
      </c>
      <c r="N135" s="11">
        <v>0</v>
      </c>
      <c r="O135" s="11">
        <v>0</v>
      </c>
      <c r="P135" s="11">
        <v>0</v>
      </c>
      <c r="Q135" s="11">
        <v>0</v>
      </c>
      <c r="R135" s="171" t="s">
        <v>212</v>
      </c>
      <c r="S135" s="11">
        <v>0</v>
      </c>
      <c r="T135" s="11">
        <v>0</v>
      </c>
      <c r="U135" s="11">
        <v>0</v>
      </c>
      <c r="V135" s="146">
        <v>0</v>
      </c>
      <c r="W135" s="11">
        <v>0</v>
      </c>
      <c r="X135" s="11">
        <v>0</v>
      </c>
      <c r="Y135" s="11">
        <v>0</v>
      </c>
      <c r="Z135" s="146">
        <v>0</v>
      </c>
      <c r="AA135" s="11">
        <v>0</v>
      </c>
      <c r="AB135" s="11">
        <v>0</v>
      </c>
      <c r="AC135" s="11">
        <v>0</v>
      </c>
      <c r="AD135" s="11">
        <v>0</v>
      </c>
    </row>
    <row r="136" spans="1:30" s="76" customFormat="1" ht="12.75">
      <c r="A136" s="183" t="s">
        <v>103</v>
      </c>
      <c r="B136" s="167">
        <f aca="true" t="shared" si="40" ref="B136:Q136">SUM(B131:B135)</f>
        <v>10142</v>
      </c>
      <c r="C136" s="167">
        <f t="shared" si="40"/>
        <v>7052.5</v>
      </c>
      <c r="D136" s="167">
        <f t="shared" si="40"/>
        <v>0</v>
      </c>
      <c r="E136" s="167">
        <f t="shared" si="40"/>
        <v>0</v>
      </c>
      <c r="F136" s="167">
        <f t="shared" si="40"/>
        <v>17442.3</v>
      </c>
      <c r="G136" s="167">
        <f t="shared" si="40"/>
        <v>23237.49</v>
      </c>
      <c r="H136" s="167">
        <f t="shared" si="40"/>
        <v>137</v>
      </c>
      <c r="I136" s="167">
        <f t="shared" si="40"/>
        <v>153.31</v>
      </c>
      <c r="J136" s="167">
        <f t="shared" si="40"/>
        <v>2293.9</v>
      </c>
      <c r="K136" s="167">
        <f t="shared" si="40"/>
        <v>731.44</v>
      </c>
      <c r="L136" s="167">
        <f t="shared" si="40"/>
        <v>369.3</v>
      </c>
      <c r="M136" s="167">
        <f t="shared" si="40"/>
        <v>96.44</v>
      </c>
      <c r="N136" s="167">
        <f>SUM(N131:N135)</f>
        <v>0</v>
      </c>
      <c r="O136" s="167">
        <f>SUM(O131:O135)</f>
        <v>38.4</v>
      </c>
      <c r="P136" s="167">
        <f t="shared" si="40"/>
        <v>0</v>
      </c>
      <c r="Q136" s="167">
        <f t="shared" si="40"/>
        <v>0</v>
      </c>
      <c r="R136" s="183" t="s">
        <v>103</v>
      </c>
      <c r="S136" s="167">
        <f aca="true" t="shared" si="41" ref="S136:AD136">SUM(S131:S135)</f>
        <v>1974.2</v>
      </c>
      <c r="T136" s="167">
        <f t="shared" si="41"/>
        <v>525.4</v>
      </c>
      <c r="U136" s="167">
        <f t="shared" si="41"/>
        <v>241</v>
      </c>
      <c r="V136" s="167">
        <f t="shared" si="41"/>
        <v>399</v>
      </c>
      <c r="W136" s="167">
        <f t="shared" si="41"/>
        <v>3.3</v>
      </c>
      <c r="X136" s="167">
        <f t="shared" si="41"/>
        <v>38.4</v>
      </c>
      <c r="Y136" s="167">
        <f t="shared" si="41"/>
        <v>0</v>
      </c>
      <c r="Z136" s="167">
        <f t="shared" si="41"/>
        <v>0</v>
      </c>
      <c r="AA136" s="167">
        <f t="shared" si="41"/>
        <v>0</v>
      </c>
      <c r="AB136" s="167">
        <f t="shared" si="41"/>
        <v>0</v>
      </c>
      <c r="AC136" s="167">
        <f t="shared" si="41"/>
        <v>0</v>
      </c>
      <c r="AD136" s="167">
        <f t="shared" si="41"/>
        <v>0</v>
      </c>
    </row>
    <row r="137" spans="1:30" ht="12.75">
      <c r="A137" s="174" t="s">
        <v>213</v>
      </c>
      <c r="B137" s="11"/>
      <c r="C137" s="11"/>
      <c r="D137" s="11"/>
      <c r="E137" s="146"/>
      <c r="F137" s="153"/>
      <c r="G137" s="11"/>
      <c r="H137" s="11"/>
      <c r="I137" s="11"/>
      <c r="J137" s="153"/>
      <c r="K137" s="11"/>
      <c r="L137" s="11"/>
      <c r="M137" s="146"/>
      <c r="N137" s="11"/>
      <c r="O137" s="11"/>
      <c r="P137" s="11"/>
      <c r="Q137" s="11"/>
      <c r="R137" s="174" t="s">
        <v>213</v>
      </c>
      <c r="S137" s="11"/>
      <c r="T137" s="11"/>
      <c r="U137" s="11"/>
      <c r="V137" s="146"/>
      <c r="W137" s="11"/>
      <c r="X137" s="11"/>
      <c r="Y137" s="11"/>
      <c r="Z137" s="146"/>
      <c r="AA137" s="11"/>
      <c r="AB137" s="11"/>
      <c r="AC137" s="11"/>
      <c r="AD137" s="11"/>
    </row>
    <row r="138" spans="1:30" ht="12.75">
      <c r="A138" s="171" t="s">
        <v>214</v>
      </c>
      <c r="B138" s="11">
        <v>429.2</v>
      </c>
      <c r="C138" s="11">
        <v>1322.9</v>
      </c>
      <c r="D138" s="11">
        <v>0</v>
      </c>
      <c r="E138" s="146">
        <v>0</v>
      </c>
      <c r="F138" s="153">
        <v>550.7</v>
      </c>
      <c r="G138" s="11">
        <v>687.3</v>
      </c>
      <c r="H138" s="11">
        <v>0</v>
      </c>
      <c r="I138" s="11">
        <v>0</v>
      </c>
      <c r="J138" s="153">
        <v>223.6</v>
      </c>
      <c r="K138" s="11">
        <v>213.68</v>
      </c>
      <c r="L138" s="11">
        <v>0</v>
      </c>
      <c r="M138" s="146">
        <v>0</v>
      </c>
      <c r="N138" s="11">
        <v>12.8</v>
      </c>
      <c r="O138" s="11">
        <v>18.1</v>
      </c>
      <c r="P138" s="11">
        <v>0</v>
      </c>
      <c r="Q138" s="11">
        <v>0</v>
      </c>
      <c r="R138" s="171" t="s">
        <v>214</v>
      </c>
      <c r="S138" s="11">
        <v>500.4</v>
      </c>
      <c r="T138" s="11">
        <v>242.26</v>
      </c>
      <c r="U138" s="11">
        <v>0</v>
      </c>
      <c r="V138" s="146">
        <v>0</v>
      </c>
      <c r="W138" s="11">
        <v>0</v>
      </c>
      <c r="X138" s="11">
        <v>0</v>
      </c>
      <c r="Y138" s="11">
        <v>0</v>
      </c>
      <c r="Z138" s="146">
        <v>0</v>
      </c>
      <c r="AA138" s="11">
        <v>0</v>
      </c>
      <c r="AB138" s="11">
        <v>0</v>
      </c>
      <c r="AC138" s="11">
        <v>0</v>
      </c>
      <c r="AD138" s="11">
        <v>0</v>
      </c>
    </row>
    <row r="139" spans="1:30" ht="12.75">
      <c r="A139" s="171" t="s">
        <v>215</v>
      </c>
      <c r="B139" s="11">
        <v>0</v>
      </c>
      <c r="C139" s="11">
        <v>0</v>
      </c>
      <c r="D139" s="11">
        <v>0</v>
      </c>
      <c r="E139" s="146">
        <v>0</v>
      </c>
      <c r="F139" s="153">
        <v>101</v>
      </c>
      <c r="G139" s="11">
        <v>66.16</v>
      </c>
      <c r="H139" s="11">
        <v>0</v>
      </c>
      <c r="I139" s="11">
        <v>0</v>
      </c>
      <c r="J139" s="153">
        <v>79.6</v>
      </c>
      <c r="K139" s="11">
        <v>0</v>
      </c>
      <c r="L139" s="11">
        <v>0</v>
      </c>
      <c r="M139" s="146">
        <v>0</v>
      </c>
      <c r="N139" s="11">
        <v>0</v>
      </c>
      <c r="O139" s="11">
        <v>0</v>
      </c>
      <c r="P139" s="11">
        <v>0</v>
      </c>
      <c r="Q139" s="11">
        <v>0</v>
      </c>
      <c r="R139" s="171" t="s">
        <v>215</v>
      </c>
      <c r="S139" s="11">
        <v>60.6</v>
      </c>
      <c r="T139" s="11">
        <v>26.12</v>
      </c>
      <c r="U139" s="11">
        <v>0</v>
      </c>
      <c r="V139" s="146">
        <v>0</v>
      </c>
      <c r="W139" s="11">
        <v>0</v>
      </c>
      <c r="X139" s="11">
        <v>0</v>
      </c>
      <c r="Y139" s="11">
        <v>0</v>
      </c>
      <c r="Z139" s="146">
        <v>0</v>
      </c>
      <c r="AA139" s="11">
        <v>0</v>
      </c>
      <c r="AB139" s="11">
        <v>0</v>
      </c>
      <c r="AC139" s="11">
        <v>0</v>
      </c>
      <c r="AD139" s="11">
        <v>0</v>
      </c>
    </row>
    <row r="140" spans="1:30" ht="12.75">
      <c r="A140" s="171" t="s">
        <v>216</v>
      </c>
      <c r="B140" s="11">
        <v>0</v>
      </c>
      <c r="C140" s="11">
        <v>0</v>
      </c>
      <c r="D140" s="11">
        <v>0</v>
      </c>
      <c r="E140" s="146">
        <v>0</v>
      </c>
      <c r="F140" s="153">
        <v>0</v>
      </c>
      <c r="G140" s="11">
        <v>0</v>
      </c>
      <c r="H140" s="11">
        <v>0</v>
      </c>
      <c r="I140" s="11">
        <v>0</v>
      </c>
      <c r="J140" s="153">
        <v>0</v>
      </c>
      <c r="K140" s="11">
        <v>0</v>
      </c>
      <c r="L140" s="11">
        <v>0</v>
      </c>
      <c r="M140" s="146">
        <v>0</v>
      </c>
      <c r="N140" s="11">
        <v>0</v>
      </c>
      <c r="O140" s="11">
        <v>0</v>
      </c>
      <c r="P140" s="11">
        <v>0</v>
      </c>
      <c r="Q140" s="11">
        <v>0</v>
      </c>
      <c r="R140" s="171" t="s">
        <v>216</v>
      </c>
      <c r="S140" s="11">
        <v>0</v>
      </c>
      <c r="T140" s="11">
        <v>0</v>
      </c>
      <c r="U140" s="11">
        <v>0</v>
      </c>
      <c r="V140" s="146">
        <v>0</v>
      </c>
      <c r="W140" s="11">
        <v>0</v>
      </c>
      <c r="X140" s="11">
        <v>0</v>
      </c>
      <c r="Y140" s="11">
        <v>0</v>
      </c>
      <c r="Z140" s="146">
        <v>0</v>
      </c>
      <c r="AA140" s="11">
        <v>0</v>
      </c>
      <c r="AB140" s="11">
        <v>0</v>
      </c>
      <c r="AC140" s="11">
        <v>0</v>
      </c>
      <c r="AD140" s="11">
        <v>0</v>
      </c>
    </row>
    <row r="141" spans="1:30" ht="12.75">
      <c r="A141" s="171" t="s">
        <v>217</v>
      </c>
      <c r="B141" s="11">
        <v>127.7</v>
      </c>
      <c r="C141" s="11">
        <v>4157.8</v>
      </c>
      <c r="D141" s="11">
        <v>0</v>
      </c>
      <c r="E141" s="146">
        <v>0</v>
      </c>
      <c r="F141" s="153">
        <v>738.5</v>
      </c>
      <c r="G141" s="11">
        <v>1237.4</v>
      </c>
      <c r="H141" s="11">
        <v>0</v>
      </c>
      <c r="I141" s="11">
        <v>0</v>
      </c>
      <c r="J141" s="153">
        <v>6.4</v>
      </c>
      <c r="K141" s="11">
        <v>18.5</v>
      </c>
      <c r="L141" s="11">
        <v>0</v>
      </c>
      <c r="M141" s="146">
        <v>0</v>
      </c>
      <c r="N141" s="11">
        <v>0</v>
      </c>
      <c r="O141" s="11">
        <v>0</v>
      </c>
      <c r="P141" s="11">
        <v>0</v>
      </c>
      <c r="Q141" s="11">
        <v>0</v>
      </c>
      <c r="R141" s="171" t="s">
        <v>217</v>
      </c>
      <c r="S141" s="11">
        <v>0</v>
      </c>
      <c r="T141" s="11">
        <v>172</v>
      </c>
      <c r="U141" s="11">
        <v>0</v>
      </c>
      <c r="V141" s="146">
        <v>0</v>
      </c>
      <c r="W141" s="11">
        <v>0</v>
      </c>
      <c r="X141" s="11">
        <v>0</v>
      </c>
      <c r="Y141" s="11">
        <v>0</v>
      </c>
      <c r="Z141" s="146">
        <v>0</v>
      </c>
      <c r="AA141" s="11">
        <v>0</v>
      </c>
      <c r="AB141" s="11">
        <v>0</v>
      </c>
      <c r="AC141" s="11">
        <v>0</v>
      </c>
      <c r="AD141" s="11">
        <v>0</v>
      </c>
    </row>
    <row r="142" spans="1:30" ht="12.75">
      <c r="A142" s="171" t="s">
        <v>218</v>
      </c>
      <c r="B142" s="11">
        <v>0</v>
      </c>
      <c r="C142" s="11">
        <v>0</v>
      </c>
      <c r="D142" s="11">
        <v>0</v>
      </c>
      <c r="E142" s="146">
        <v>0</v>
      </c>
      <c r="F142" s="153">
        <v>87.4</v>
      </c>
      <c r="G142" s="11">
        <v>68.2</v>
      </c>
      <c r="H142" s="11">
        <v>0</v>
      </c>
      <c r="I142" s="11">
        <v>0</v>
      </c>
      <c r="J142" s="153">
        <v>0</v>
      </c>
      <c r="K142" s="11">
        <v>0</v>
      </c>
      <c r="L142" s="11">
        <v>0</v>
      </c>
      <c r="M142" s="146">
        <v>0</v>
      </c>
      <c r="N142" s="11">
        <v>0</v>
      </c>
      <c r="O142" s="11">
        <v>0</v>
      </c>
      <c r="P142" s="11">
        <v>0</v>
      </c>
      <c r="Q142" s="11">
        <v>0</v>
      </c>
      <c r="R142" s="171" t="s">
        <v>218</v>
      </c>
      <c r="S142" s="11">
        <v>0</v>
      </c>
      <c r="T142" s="11">
        <v>7.14</v>
      </c>
      <c r="U142" s="11">
        <v>0</v>
      </c>
      <c r="V142" s="146">
        <v>0</v>
      </c>
      <c r="W142" s="11">
        <v>0</v>
      </c>
      <c r="X142" s="11">
        <v>0</v>
      </c>
      <c r="Y142" s="11">
        <v>0</v>
      </c>
      <c r="Z142" s="146">
        <v>0</v>
      </c>
      <c r="AA142" s="11">
        <v>0</v>
      </c>
      <c r="AB142" s="11">
        <v>0</v>
      </c>
      <c r="AC142" s="11">
        <v>0</v>
      </c>
      <c r="AD142" s="11">
        <v>0</v>
      </c>
    </row>
    <row r="143" spans="1:30" ht="12.75">
      <c r="A143" s="171" t="s">
        <v>219</v>
      </c>
      <c r="B143" s="11">
        <v>7.1</v>
      </c>
      <c r="C143" s="11">
        <v>20.9</v>
      </c>
      <c r="D143" s="11">
        <v>0</v>
      </c>
      <c r="E143" s="146">
        <v>0</v>
      </c>
      <c r="F143" s="153">
        <v>2349.6</v>
      </c>
      <c r="G143" s="11">
        <v>4113.9</v>
      </c>
      <c r="H143" s="11">
        <v>242.4</v>
      </c>
      <c r="I143" s="11">
        <v>389.1</v>
      </c>
      <c r="J143" s="153">
        <v>0</v>
      </c>
      <c r="K143" s="11">
        <v>0</v>
      </c>
      <c r="L143" s="11">
        <v>0</v>
      </c>
      <c r="M143" s="146">
        <v>0</v>
      </c>
      <c r="N143" s="11">
        <v>0</v>
      </c>
      <c r="O143" s="11">
        <v>0</v>
      </c>
      <c r="P143" s="11">
        <v>0</v>
      </c>
      <c r="Q143" s="11">
        <v>0</v>
      </c>
      <c r="R143" s="171" t="s">
        <v>219</v>
      </c>
      <c r="S143" s="11">
        <v>16.5</v>
      </c>
      <c r="T143" s="11">
        <v>52</v>
      </c>
      <c r="U143" s="11">
        <v>0</v>
      </c>
      <c r="V143" s="146">
        <v>0</v>
      </c>
      <c r="W143" s="11">
        <v>4.6</v>
      </c>
      <c r="X143" s="11">
        <v>0</v>
      </c>
      <c r="Y143" s="11">
        <v>0</v>
      </c>
      <c r="Z143" s="146">
        <v>0</v>
      </c>
      <c r="AA143" s="11">
        <v>0</v>
      </c>
      <c r="AB143" s="11">
        <v>0</v>
      </c>
      <c r="AC143" s="11">
        <v>0</v>
      </c>
      <c r="AD143" s="11">
        <v>0</v>
      </c>
    </row>
    <row r="144" spans="1:30" s="76" customFormat="1" ht="12.75">
      <c r="A144" s="183" t="s">
        <v>103</v>
      </c>
      <c r="B144" s="167">
        <f aca="true" t="shared" si="42" ref="B144:Q144">SUM(B138:B143)</f>
        <v>564</v>
      </c>
      <c r="C144" s="167">
        <f t="shared" si="42"/>
        <v>5501.6</v>
      </c>
      <c r="D144" s="167">
        <f t="shared" si="42"/>
        <v>0</v>
      </c>
      <c r="E144" s="167">
        <f t="shared" si="42"/>
        <v>0</v>
      </c>
      <c r="F144" s="167">
        <f t="shared" si="42"/>
        <v>3827.2</v>
      </c>
      <c r="G144" s="167">
        <f t="shared" si="42"/>
        <v>6172.959999999999</v>
      </c>
      <c r="H144" s="167">
        <f t="shared" si="42"/>
        <v>242.4</v>
      </c>
      <c r="I144" s="167">
        <f t="shared" si="42"/>
        <v>389.1</v>
      </c>
      <c r="J144" s="167">
        <f t="shared" si="42"/>
        <v>309.59999999999997</v>
      </c>
      <c r="K144" s="167">
        <f t="shared" si="42"/>
        <v>232.18</v>
      </c>
      <c r="L144" s="167">
        <f t="shared" si="42"/>
        <v>0</v>
      </c>
      <c r="M144" s="167">
        <f t="shared" si="42"/>
        <v>0</v>
      </c>
      <c r="N144" s="167">
        <f>SUM(N138:N143)</f>
        <v>12.8</v>
      </c>
      <c r="O144" s="167">
        <f>SUM(O138:O143)</f>
        <v>18.1</v>
      </c>
      <c r="P144" s="167">
        <f t="shared" si="42"/>
        <v>0</v>
      </c>
      <c r="Q144" s="167">
        <f t="shared" si="42"/>
        <v>0</v>
      </c>
      <c r="R144" s="183" t="s">
        <v>103</v>
      </c>
      <c r="S144" s="167">
        <f aca="true" t="shared" si="43" ref="S144:AD144">SUM(S138:S143)</f>
        <v>577.5</v>
      </c>
      <c r="T144" s="167">
        <f t="shared" si="43"/>
        <v>499.52</v>
      </c>
      <c r="U144" s="167">
        <f t="shared" si="43"/>
        <v>0</v>
      </c>
      <c r="V144" s="167">
        <f t="shared" si="43"/>
        <v>0</v>
      </c>
      <c r="W144" s="167">
        <f t="shared" si="43"/>
        <v>4.6</v>
      </c>
      <c r="X144" s="167">
        <f t="shared" si="43"/>
        <v>0</v>
      </c>
      <c r="Y144" s="167">
        <f t="shared" si="43"/>
        <v>0</v>
      </c>
      <c r="Z144" s="167">
        <f t="shared" si="43"/>
        <v>0</v>
      </c>
      <c r="AA144" s="167">
        <f t="shared" si="43"/>
        <v>0</v>
      </c>
      <c r="AB144" s="167">
        <f t="shared" si="43"/>
        <v>0</v>
      </c>
      <c r="AC144" s="167">
        <f t="shared" si="43"/>
        <v>0</v>
      </c>
      <c r="AD144" s="167">
        <f t="shared" si="43"/>
        <v>0</v>
      </c>
    </row>
    <row r="145" spans="1:30" ht="12.75">
      <c r="A145" s="174" t="s">
        <v>220</v>
      </c>
      <c r="B145" s="11"/>
      <c r="C145" s="11"/>
      <c r="D145" s="11"/>
      <c r="E145" s="146"/>
      <c r="F145" s="153"/>
      <c r="G145" s="11"/>
      <c r="H145" s="11"/>
      <c r="I145" s="11"/>
      <c r="J145" s="153"/>
      <c r="K145" s="11"/>
      <c r="L145" s="11"/>
      <c r="M145" s="146"/>
      <c r="N145" s="11"/>
      <c r="O145" s="11"/>
      <c r="P145" s="11"/>
      <c r="Q145" s="11"/>
      <c r="R145" s="174" t="s">
        <v>220</v>
      </c>
      <c r="S145" s="11"/>
      <c r="T145" s="11"/>
      <c r="U145" s="11"/>
      <c r="V145" s="146"/>
      <c r="W145" s="11"/>
      <c r="X145" s="11"/>
      <c r="Y145" s="11"/>
      <c r="Z145" s="146"/>
      <c r="AA145" s="11"/>
      <c r="AB145" s="11"/>
      <c r="AC145" s="11"/>
      <c r="AD145" s="11"/>
    </row>
    <row r="146" spans="1:30" ht="12.75">
      <c r="A146" s="171" t="s">
        <v>221</v>
      </c>
      <c r="B146" s="11">
        <v>0</v>
      </c>
      <c r="C146" s="11">
        <v>0</v>
      </c>
      <c r="D146" s="11">
        <v>0</v>
      </c>
      <c r="E146" s="158">
        <v>0</v>
      </c>
      <c r="F146" s="11">
        <v>0</v>
      </c>
      <c r="G146" s="11">
        <v>0</v>
      </c>
      <c r="H146" s="11">
        <v>0</v>
      </c>
      <c r="I146" s="158">
        <v>0</v>
      </c>
      <c r="J146" s="11">
        <v>0</v>
      </c>
      <c r="K146" s="11">
        <v>0</v>
      </c>
      <c r="L146" s="11">
        <v>0</v>
      </c>
      <c r="M146" s="158">
        <v>0</v>
      </c>
      <c r="N146" s="11">
        <v>0</v>
      </c>
      <c r="O146" s="11">
        <v>0</v>
      </c>
      <c r="P146" s="11">
        <v>0</v>
      </c>
      <c r="Q146" s="11">
        <v>0</v>
      </c>
      <c r="R146" s="171" t="s">
        <v>221</v>
      </c>
      <c r="S146" s="11">
        <v>0</v>
      </c>
      <c r="T146" s="11">
        <v>0</v>
      </c>
      <c r="U146" s="11">
        <v>0</v>
      </c>
      <c r="V146" s="146">
        <v>0</v>
      </c>
      <c r="W146" s="11">
        <v>0</v>
      </c>
      <c r="X146" s="11">
        <v>0</v>
      </c>
      <c r="Y146" s="11">
        <v>0</v>
      </c>
      <c r="Z146" s="146">
        <v>0</v>
      </c>
      <c r="AA146" s="11">
        <v>0</v>
      </c>
      <c r="AB146" s="11">
        <v>0</v>
      </c>
      <c r="AC146" s="11">
        <v>0</v>
      </c>
      <c r="AD146" s="11">
        <v>0</v>
      </c>
    </row>
    <row r="147" spans="1:30" s="76" customFormat="1" ht="12.75">
      <c r="A147" s="172" t="s">
        <v>222</v>
      </c>
      <c r="B147" s="66">
        <v>0</v>
      </c>
      <c r="C147" s="66">
        <v>696.04</v>
      </c>
      <c r="D147" s="66">
        <v>0</v>
      </c>
      <c r="E147" s="159">
        <v>0</v>
      </c>
      <c r="F147" s="66">
        <v>0</v>
      </c>
      <c r="G147" s="66">
        <v>0</v>
      </c>
      <c r="H147" s="66">
        <v>0</v>
      </c>
      <c r="I147" s="159">
        <v>0</v>
      </c>
      <c r="J147" s="66">
        <v>0</v>
      </c>
      <c r="K147" s="66">
        <v>0</v>
      </c>
      <c r="L147" s="66">
        <v>0</v>
      </c>
      <c r="M147" s="159">
        <v>0</v>
      </c>
      <c r="N147" s="66">
        <v>0</v>
      </c>
      <c r="O147" s="66">
        <v>0</v>
      </c>
      <c r="P147" s="66">
        <v>0</v>
      </c>
      <c r="Q147" s="66">
        <v>0</v>
      </c>
      <c r="R147" s="172" t="s">
        <v>222</v>
      </c>
      <c r="S147" s="66">
        <v>0</v>
      </c>
      <c r="T147" s="66">
        <v>0</v>
      </c>
      <c r="U147" s="66"/>
      <c r="V147" s="150"/>
      <c r="W147" s="66">
        <v>0</v>
      </c>
      <c r="X147" s="66">
        <v>0</v>
      </c>
      <c r="Y147" s="66"/>
      <c r="Z147" s="150"/>
      <c r="AA147" s="66"/>
      <c r="AB147" s="66"/>
      <c r="AC147" s="66"/>
      <c r="AD147" s="66"/>
    </row>
    <row r="148" spans="1:30" s="162" customFormat="1" ht="18.75" customHeight="1">
      <c r="A148" s="173" t="s">
        <v>223</v>
      </c>
      <c r="B148" s="160">
        <f aca="true" t="shared" si="44" ref="B148:M148">B17+B23+B28+B32+B40+B45+B51+B55+B61+B65+B71+B78+B85+B91+B98+B108+B113+B123+B129+B136+B144+B147</f>
        <v>1523848.8</v>
      </c>
      <c r="C148" s="160">
        <f>C17+C23+C28+C32+C40+C45+C51+C55+C61+C65+C71+C78+C85+C91+C98+C108+C113+C123+C129+C136+C144+C147</f>
        <v>1435422.33</v>
      </c>
      <c r="D148" s="127">
        <f>D17+D23+D28+D32+D40+D45+D51+D55+D61+D65+D71+D78+D85+D91+D98+D108+D113+D123+D129+D136+D144+D147</f>
        <v>11867.3</v>
      </c>
      <c r="E148" s="161">
        <f>E17+E23+E28+E32+E40+E45+E51+E55+E61+E65+E71+E78+E85+E91+E98+E108+E113+E123+E129+E136+E144+E147</f>
        <v>9613.359999999999</v>
      </c>
      <c r="F148" s="160">
        <f>F17+F23+F28+F32+F40+F45+F51+F55+F61+F65+F71+F78+F85+F91+F98+F108+F113+F123+F129+F136+F144+F147</f>
        <v>610452.4</v>
      </c>
      <c r="G148" s="160">
        <f>G17+G23+G28+G32+G40+G45+G51+G55+G61+G65+G71+G78+G85+G91+G98+G108+G113+G123+G129+G136+G144+G147</f>
        <v>617950.3199999998</v>
      </c>
      <c r="H148" s="127">
        <f t="shared" si="44"/>
        <v>2912.5</v>
      </c>
      <c r="I148" s="133">
        <f t="shared" si="44"/>
        <v>3481.2200000000003</v>
      </c>
      <c r="J148" s="160">
        <f t="shared" si="44"/>
        <v>69738.79999999999</v>
      </c>
      <c r="K148" s="160">
        <f t="shared" si="44"/>
        <v>66262.29</v>
      </c>
      <c r="L148" s="127">
        <f t="shared" si="44"/>
        <v>4691.8</v>
      </c>
      <c r="M148" s="133">
        <f t="shared" si="44"/>
        <v>4313.34</v>
      </c>
      <c r="N148" s="160">
        <f>N17+N23+N28+N32+N40+N45+N51+N55+N61+N65+N71+N78+N85+N91+N98+N108+N113+N123+N129+N136+N144+N147</f>
        <v>2711.000000000001</v>
      </c>
      <c r="O148" s="160">
        <f>O17+O23+O28+O32+O40+O45+O51+O55+O61+O65+O71+O78+O85+O91+O98+O108+O113+O123+O129+O136+O144+O147</f>
        <v>5924.939999999999</v>
      </c>
      <c r="P148" s="127">
        <f>P17+P23+P28+P32+P40+P45+P51+P55+P61+P65+P71+P78+P85+P91+P98+P108+P113+P123+P129+P136+P144+P147</f>
        <v>594.7</v>
      </c>
      <c r="Q148" s="127">
        <f>Q17+Q23+Q28+Q32+Q40+Q45+Q51+Q55+Q61+Q65+Q71+Q78+Q85+Q91+Q98+Q108+Q113+Q123+Q129+Q136+Q144+Q147</f>
        <v>539.83</v>
      </c>
      <c r="R148" s="173" t="s">
        <v>223</v>
      </c>
      <c r="S148" s="160">
        <f>S17+S23+S28+S32+S40+S45+S51+S55+S61+S65+S71+S78+S85+S91+S98+S108+S113+S123+S129+S136+S144+S147</f>
        <v>254583.50000000006</v>
      </c>
      <c r="T148" s="160">
        <f>T17+T23+T28+T32+T40+T45+T51+T55+T61+T65+T71+T78+T85+T91+T98+T108+T113+T123+T129+T136+T144+T147</f>
        <v>185491.84999999998</v>
      </c>
      <c r="U148" s="127">
        <f aca="true" t="shared" si="45" ref="U148:AD148">U17+U23+U28+U32+U40+U45+U51+U55+U61+U65+U71+U78+U85+U91+U98+U108+U113+U123+U129+U136+U144+U147</f>
        <v>15829.5</v>
      </c>
      <c r="V148" s="133">
        <f t="shared" si="45"/>
        <v>13496.649999999998</v>
      </c>
      <c r="W148" s="160">
        <f t="shared" si="45"/>
        <v>133029</v>
      </c>
      <c r="X148" s="160">
        <f t="shared" si="45"/>
        <v>115911.50000000001</v>
      </c>
      <c r="Y148" s="127">
        <f t="shared" si="45"/>
        <v>3461.5999999999995</v>
      </c>
      <c r="Z148" s="133">
        <f t="shared" si="45"/>
        <v>4363.290000000001</v>
      </c>
      <c r="AA148" s="160">
        <f t="shared" si="45"/>
        <v>7324</v>
      </c>
      <c r="AB148" s="160">
        <f t="shared" si="45"/>
        <v>4235.000000000001</v>
      </c>
      <c r="AC148" s="127">
        <f t="shared" si="45"/>
        <v>431.7</v>
      </c>
      <c r="AD148" s="127">
        <f t="shared" si="45"/>
        <v>289.3</v>
      </c>
    </row>
    <row r="149" spans="1:30" ht="21.75" customHeight="1">
      <c r="A149" s="43" t="s">
        <v>224</v>
      </c>
      <c r="B149" s="44" t="s">
        <v>225</v>
      </c>
      <c r="C149" s="122"/>
      <c r="D149" s="46"/>
      <c r="E149" s="71"/>
      <c r="F149" s="74"/>
      <c r="G149" s="103"/>
      <c r="H149" s="46"/>
      <c r="I149" s="47"/>
      <c r="J149" s="48"/>
      <c r="K149" s="103"/>
      <c r="L149" s="49"/>
      <c r="M149" s="50"/>
      <c r="N149" s="35"/>
      <c r="O149" s="195"/>
      <c r="P149" s="195"/>
      <c r="Q149" s="195"/>
      <c r="R149" s="43" t="s">
        <v>224</v>
      </c>
      <c r="S149" s="72" t="s">
        <v>225</v>
      </c>
      <c r="T149" s="45"/>
      <c r="U149" s="46"/>
      <c r="V149" s="47"/>
      <c r="W149" s="51"/>
      <c r="X149" s="47"/>
      <c r="Y149" s="51"/>
      <c r="Z149" s="47"/>
      <c r="AA149" s="51"/>
      <c r="AB149" s="47"/>
      <c r="AC149" s="51"/>
      <c r="AD149" s="47"/>
    </row>
    <row r="150" spans="1:30" ht="12">
      <c r="A150" s="42"/>
      <c r="B150" s="51"/>
      <c r="C150" s="135"/>
      <c r="D150" s="51"/>
      <c r="E150" s="51"/>
      <c r="F150" s="74"/>
      <c r="G150" s="103"/>
      <c r="H150" s="51"/>
      <c r="I150" s="47"/>
      <c r="J150" s="48"/>
      <c r="K150" s="103"/>
      <c r="L150" s="51"/>
      <c r="M150" s="47"/>
      <c r="N150" s="77"/>
      <c r="P150" s="77"/>
      <c r="R150" s="42"/>
      <c r="S150" s="51"/>
      <c r="T150" s="47"/>
      <c r="U150" s="51"/>
      <c r="V150" s="47"/>
      <c r="W150" s="51"/>
      <c r="X150" s="47"/>
      <c r="Y150" s="51"/>
      <c r="Z150" s="47"/>
      <c r="AA150" s="51"/>
      <c r="AB150" s="47"/>
      <c r="AC150" s="51"/>
      <c r="AD150" s="47"/>
    </row>
    <row r="151" spans="1:83" s="29" customFormat="1" ht="12">
      <c r="A151" s="18"/>
      <c r="B151" s="18"/>
      <c r="C151" s="124"/>
      <c r="D151" s="69"/>
      <c r="E151" s="69"/>
      <c r="F151" s="18"/>
      <c r="G151" s="126"/>
      <c r="H151" s="69"/>
      <c r="I151" s="53"/>
      <c r="J151" s="18"/>
      <c r="K151" s="126"/>
      <c r="L151" s="18"/>
      <c r="M151" s="18"/>
      <c r="N151" s="78"/>
      <c r="O151" s="118"/>
      <c r="P151" s="78"/>
      <c r="Q151" s="78"/>
      <c r="R151" s="53"/>
      <c r="S151" s="18"/>
      <c r="T151" s="53"/>
      <c r="U151" s="18"/>
      <c r="V151" s="18"/>
      <c r="W151" s="18"/>
      <c r="X151" s="53"/>
      <c r="Y151" s="18"/>
      <c r="Z151" s="18"/>
      <c r="AA151" s="18"/>
      <c r="AB151" s="53"/>
      <c r="AC151" s="18"/>
      <c r="AD151" s="18"/>
      <c r="AE151" s="54"/>
      <c r="AF151" s="134"/>
      <c r="AG151" s="134"/>
      <c r="AH151" s="78"/>
      <c r="AI151" s="78"/>
      <c r="AJ151" s="134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</row>
    <row r="152" spans="14:16" ht="12">
      <c r="N152" s="77"/>
      <c r="P152" s="77"/>
    </row>
    <row r="153" spans="14:16" ht="12">
      <c r="N153" s="77"/>
      <c r="P153" s="77"/>
    </row>
    <row r="154" spans="14:16" ht="12">
      <c r="N154" s="77"/>
      <c r="P154" s="77"/>
    </row>
    <row r="155" spans="14:16" ht="12">
      <c r="N155" s="77"/>
      <c r="P155" s="77"/>
    </row>
    <row r="156" spans="14:16" ht="12">
      <c r="N156" s="77"/>
      <c r="P156" s="77"/>
    </row>
    <row r="157" spans="14:16" ht="12">
      <c r="N157" s="77"/>
      <c r="P157" s="77"/>
    </row>
    <row r="158" spans="14:16" ht="12">
      <c r="N158" s="77"/>
      <c r="P158" s="77"/>
    </row>
    <row r="159" spans="14:16" ht="12">
      <c r="N159" s="77"/>
      <c r="P159" s="77"/>
    </row>
    <row r="160" spans="14:16" ht="12">
      <c r="N160" s="77"/>
      <c r="P160" s="77"/>
    </row>
    <row r="161" spans="14:16" ht="12">
      <c r="N161" s="77"/>
      <c r="P161" s="77"/>
    </row>
    <row r="162" spans="14:16" ht="12">
      <c r="N162" s="77"/>
      <c r="P162" s="77"/>
    </row>
    <row r="163" spans="14:16" ht="12">
      <c r="N163" s="77"/>
      <c r="P163" s="77"/>
    </row>
    <row r="164" spans="14:16" ht="12">
      <c r="N164" s="77"/>
      <c r="P164" s="77"/>
    </row>
    <row r="165" spans="14:16" ht="12">
      <c r="N165" s="77"/>
      <c r="P165" s="77"/>
    </row>
    <row r="166" spans="14:16" ht="12">
      <c r="N166" s="77"/>
      <c r="P166" s="77"/>
    </row>
    <row r="167" spans="14:16" ht="12">
      <c r="N167" s="77"/>
      <c r="P167" s="77"/>
    </row>
    <row r="168" spans="14:16" ht="12">
      <c r="N168" s="77"/>
      <c r="P168" s="77"/>
    </row>
    <row r="169" spans="14:16" ht="12">
      <c r="N169" s="77"/>
      <c r="P169" s="77"/>
    </row>
    <row r="170" spans="14:16" ht="12">
      <c r="N170" s="77"/>
      <c r="P170" s="77"/>
    </row>
    <row r="171" spans="14:16" ht="12">
      <c r="N171" s="77"/>
      <c r="P171" s="77"/>
    </row>
    <row r="172" spans="14:16" ht="12">
      <c r="N172" s="77"/>
      <c r="P172" s="77"/>
    </row>
    <row r="173" spans="14:16" ht="12">
      <c r="N173" s="77"/>
      <c r="P173" s="77"/>
    </row>
    <row r="174" spans="14:16" ht="12">
      <c r="N174" s="77"/>
      <c r="P174" s="77"/>
    </row>
    <row r="175" spans="14:16" ht="12">
      <c r="N175" s="77"/>
      <c r="P175" s="77"/>
    </row>
    <row r="176" spans="14:16" ht="12">
      <c r="N176" s="77"/>
      <c r="P176" s="77"/>
    </row>
    <row r="177" spans="14:16" ht="12">
      <c r="N177" s="77"/>
      <c r="P177" s="77"/>
    </row>
    <row r="178" spans="14:16" ht="12">
      <c r="N178" s="77"/>
      <c r="P178" s="77"/>
    </row>
    <row r="179" spans="14:16" ht="12">
      <c r="N179" s="77"/>
      <c r="P179" s="77"/>
    </row>
    <row r="180" spans="14:16" ht="12">
      <c r="N180" s="77"/>
      <c r="P180" s="77"/>
    </row>
    <row r="181" spans="14:16" ht="12">
      <c r="N181" s="77"/>
      <c r="P181" s="77"/>
    </row>
    <row r="182" spans="14:16" ht="12">
      <c r="N182" s="77"/>
      <c r="P182" s="77"/>
    </row>
    <row r="183" spans="14:16" ht="12">
      <c r="N183" s="77"/>
      <c r="P183" s="77"/>
    </row>
    <row r="184" spans="14:16" ht="12">
      <c r="N184" s="77"/>
      <c r="P184" s="77"/>
    </row>
    <row r="185" spans="14:16" ht="12">
      <c r="N185" s="77"/>
      <c r="P185" s="77"/>
    </row>
    <row r="186" spans="14:16" ht="12">
      <c r="N186" s="77"/>
      <c r="P186" s="77"/>
    </row>
    <row r="187" spans="14:16" ht="12">
      <c r="N187" s="77"/>
      <c r="P187" s="77"/>
    </row>
    <row r="188" spans="14:16" ht="12">
      <c r="N188" s="77"/>
      <c r="P188" s="77"/>
    </row>
    <row r="189" spans="14:16" ht="12">
      <c r="N189" s="77"/>
      <c r="P189" s="77"/>
    </row>
    <row r="190" spans="14:16" ht="12">
      <c r="N190" s="77"/>
      <c r="P190" s="77"/>
    </row>
    <row r="191" spans="14:16" ht="12">
      <c r="N191" s="77"/>
      <c r="P191" s="77"/>
    </row>
    <row r="192" spans="14:16" ht="12">
      <c r="N192" s="77"/>
      <c r="P192" s="77"/>
    </row>
    <row r="193" spans="14:16" ht="12">
      <c r="N193" s="77"/>
      <c r="P193" s="77"/>
    </row>
    <row r="194" spans="14:16" ht="12">
      <c r="N194" s="77"/>
      <c r="P194" s="77"/>
    </row>
    <row r="195" spans="14:16" ht="12">
      <c r="N195" s="77"/>
      <c r="P195" s="77"/>
    </row>
    <row r="196" spans="14:16" ht="12">
      <c r="N196" s="77"/>
      <c r="P196" s="77"/>
    </row>
    <row r="197" spans="14:16" ht="12">
      <c r="N197" s="77"/>
      <c r="P197" s="77"/>
    </row>
    <row r="198" spans="14:16" ht="12">
      <c r="N198" s="77"/>
      <c r="P198" s="77"/>
    </row>
    <row r="199" spans="14:16" ht="12">
      <c r="N199" s="77"/>
      <c r="P199" s="77"/>
    </row>
    <row r="200" spans="14:16" ht="12">
      <c r="N200" s="77"/>
      <c r="P200" s="77"/>
    </row>
    <row r="201" spans="14:16" ht="12">
      <c r="N201" s="77"/>
      <c r="P201" s="77"/>
    </row>
    <row r="202" spans="14:16" ht="12">
      <c r="N202" s="77"/>
      <c r="P202" s="77"/>
    </row>
    <row r="203" spans="14:16" ht="12">
      <c r="N203" s="77"/>
      <c r="P203" s="77"/>
    </row>
    <row r="204" spans="14:16" ht="12">
      <c r="N204" s="77"/>
      <c r="P204" s="77"/>
    </row>
    <row r="205" spans="14:16" ht="12">
      <c r="N205" s="77"/>
      <c r="P205" s="77"/>
    </row>
    <row r="206" spans="14:16" ht="12">
      <c r="N206" s="77"/>
      <c r="P206" s="77"/>
    </row>
    <row r="207" spans="14:16" ht="12">
      <c r="N207" s="77"/>
      <c r="P207" s="77"/>
    </row>
    <row r="208" spans="14:16" ht="12">
      <c r="N208" s="77"/>
      <c r="P208" s="77"/>
    </row>
    <row r="209" spans="14:16" ht="12">
      <c r="N209" s="77"/>
      <c r="P209" s="77"/>
    </row>
    <row r="210" spans="14:16" ht="12">
      <c r="N210" s="77"/>
      <c r="P210" s="77"/>
    </row>
    <row r="211" spans="14:16" ht="12">
      <c r="N211" s="77"/>
      <c r="P211" s="77"/>
    </row>
    <row r="212" spans="14:16" ht="12">
      <c r="N212" s="77"/>
      <c r="P212" s="77"/>
    </row>
    <row r="213" spans="14:16" ht="12">
      <c r="N213" s="77"/>
      <c r="P213" s="77"/>
    </row>
    <row r="214" spans="14:16" ht="12">
      <c r="N214" s="77"/>
      <c r="P214" s="77"/>
    </row>
    <row r="215" spans="14:16" ht="12">
      <c r="N215" s="77"/>
      <c r="P215" s="77"/>
    </row>
    <row r="216" spans="14:16" ht="12">
      <c r="N216" s="77"/>
      <c r="P216" s="77"/>
    </row>
    <row r="217" spans="14:16" ht="12">
      <c r="N217" s="77"/>
      <c r="P217" s="77"/>
    </row>
    <row r="218" spans="14:16" ht="12">
      <c r="N218" s="77"/>
      <c r="P218" s="77"/>
    </row>
    <row r="219" spans="14:16" ht="12">
      <c r="N219" s="77"/>
      <c r="P219" s="77"/>
    </row>
    <row r="220" spans="14:16" ht="12">
      <c r="N220" s="77"/>
      <c r="P220" s="77"/>
    </row>
    <row r="221" spans="14:16" ht="12">
      <c r="N221" s="77"/>
      <c r="P221" s="77"/>
    </row>
    <row r="222" spans="14:16" ht="12">
      <c r="N222" s="77"/>
      <c r="P222" s="77"/>
    </row>
    <row r="223" spans="14:16" ht="12">
      <c r="N223" s="77"/>
      <c r="P223" s="77"/>
    </row>
    <row r="224" spans="14:16" ht="12">
      <c r="N224" s="77"/>
      <c r="P224" s="77"/>
    </row>
    <row r="225" spans="14:16" ht="12">
      <c r="N225" s="77"/>
      <c r="P225" s="77"/>
    </row>
    <row r="226" spans="14:16" ht="12">
      <c r="N226" s="77"/>
      <c r="P226" s="77"/>
    </row>
    <row r="227" spans="14:16" ht="12">
      <c r="N227" s="77"/>
      <c r="P227" s="77"/>
    </row>
    <row r="228" spans="14:16" ht="12">
      <c r="N228" s="77"/>
      <c r="P228" s="77"/>
    </row>
    <row r="229" spans="14:16" ht="12">
      <c r="N229" s="77"/>
      <c r="P229" s="77"/>
    </row>
    <row r="230" spans="14:16" ht="12">
      <c r="N230" s="77"/>
      <c r="P230" s="77"/>
    </row>
    <row r="231" spans="14:16" ht="12">
      <c r="N231" s="77"/>
      <c r="P231" s="77"/>
    </row>
    <row r="232" spans="14:16" ht="12">
      <c r="N232" s="77"/>
      <c r="P232" s="77"/>
    </row>
    <row r="233" spans="14:16" ht="12">
      <c r="N233" s="77"/>
      <c r="P233" s="77"/>
    </row>
    <row r="234" spans="14:16" ht="12">
      <c r="N234" s="77"/>
      <c r="P234" s="77"/>
    </row>
    <row r="235" spans="14:16" ht="12">
      <c r="N235" s="77"/>
      <c r="P235" s="77"/>
    </row>
    <row r="236" spans="14:16" ht="12">
      <c r="N236" s="77"/>
      <c r="P236" s="77"/>
    </row>
    <row r="237" spans="14:16" ht="12">
      <c r="N237" s="77"/>
      <c r="P237" s="77"/>
    </row>
    <row r="238" spans="14:16" ht="12">
      <c r="N238" s="77"/>
      <c r="P238" s="77"/>
    </row>
  </sheetData>
  <mergeCells count="8">
    <mergeCell ref="J5:M5"/>
    <mergeCell ref="O149:Q149"/>
    <mergeCell ref="A1:Q1"/>
    <mergeCell ref="R1:AD1"/>
    <mergeCell ref="A3:Q3"/>
    <mergeCell ref="A2:Q2"/>
    <mergeCell ref="R3:AD3"/>
    <mergeCell ref="R2:AD2"/>
  </mergeCells>
  <printOptions horizontalCentered="1" verticalCentered="1"/>
  <pageMargins left="0" right="0" top="0.49" bottom="0.45" header="0.5118110236220472" footer="0.46"/>
  <pageSetup firstPageNumber="90" useFirstPageNumber="1" horizontalDpi="600" verticalDpi="600" orientation="portrait" paperSize="9" scale="60" r:id="rId1"/>
  <headerFooter alignWithMargins="0">
    <oddFooter>&amp;L&amp;11Marché des oléo-protéagineux
Unité de Structuration de données&amp;R&amp;11&amp;D</oddFooter>
  </headerFooter>
  <rowBreaks count="1" manualBreakCount="1">
    <brk id="79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522"/>
  <sheetViews>
    <sheetView showGridLines="0" zoomScale="85" zoomScaleNormal="85" workbookViewId="0" topLeftCell="A102">
      <pane ySplit="1" topLeftCell="BM136" activePane="bottomLeft" state="frozen"/>
      <selection pane="topLeft" activeCell="A102" sqref="A102"/>
      <selection pane="bottomLeft" activeCell="I261" sqref="I261"/>
    </sheetView>
  </sheetViews>
  <sheetFormatPr defaultColWidth="11.421875" defaultRowHeight="12.75"/>
  <cols>
    <col min="1" max="1" width="22.8515625" style="2" customWidth="1"/>
    <col min="2" max="2" width="9.140625" style="2" customWidth="1"/>
    <col min="3" max="3" width="9.28125" style="3" bestFit="1" customWidth="1"/>
    <col min="4" max="4" width="7.8515625" style="3" customWidth="1"/>
    <col min="5" max="5" width="9.421875" style="101" customWidth="1"/>
    <col min="6" max="6" width="8.57421875" style="110" customWidth="1"/>
    <col min="7" max="7" width="7.7109375" style="110" customWidth="1"/>
    <col min="8" max="8" width="7.57421875" style="81" customWidth="1"/>
    <col min="9" max="9" width="9.140625" style="101" customWidth="1"/>
    <col min="10" max="10" width="6.8515625" style="2" customWidth="1"/>
    <col min="11" max="11" width="7.28125" style="110" customWidth="1"/>
    <col min="12" max="12" width="7.140625" style="81" bestFit="1" customWidth="1"/>
    <col min="13" max="13" width="8.140625" style="101" bestFit="1" customWidth="1"/>
    <col min="14" max="14" width="6.421875" style="2" customWidth="1"/>
    <col min="15" max="15" width="7.421875" style="110" customWidth="1"/>
    <col min="16" max="16" width="5.7109375" style="81" customWidth="1"/>
    <col min="17" max="17" width="7.140625" style="101" bestFit="1" customWidth="1"/>
    <col min="18" max="18" width="27.28125" style="12" customWidth="1"/>
    <col min="19" max="19" width="10.28125" style="2" customWidth="1"/>
    <col min="20" max="20" width="9.28125" style="3" bestFit="1" customWidth="1"/>
    <col min="21" max="21" width="8.140625" style="4" bestFit="1" customWidth="1"/>
    <col min="22" max="22" width="9.28125" style="5" bestFit="1" customWidth="1"/>
    <col min="23" max="23" width="9.28125" style="2" bestFit="1" customWidth="1"/>
    <col min="24" max="24" width="9.28125" style="3" bestFit="1" customWidth="1"/>
    <col min="25" max="25" width="6.7109375" style="4" bestFit="1" customWidth="1"/>
    <col min="26" max="26" width="9.28125" style="5" bestFit="1" customWidth="1"/>
    <col min="27" max="27" width="8.7109375" style="2" customWidth="1"/>
    <col min="28" max="28" width="7.8515625" style="3" bestFit="1" customWidth="1"/>
    <col min="29" max="29" width="7.28125" style="4" bestFit="1" customWidth="1"/>
    <col min="30" max="30" width="6.7109375" style="168" bestFit="1" customWidth="1"/>
    <col min="31" max="16384" width="11.421875" style="1" customWidth="1"/>
  </cols>
  <sheetData>
    <row r="1" spans="1:30" ht="12">
      <c r="A1" s="14"/>
      <c r="B1" s="2" t="s">
        <v>226</v>
      </c>
      <c r="C1" s="3" t="s">
        <v>227</v>
      </c>
      <c r="D1" s="3" t="s">
        <v>228</v>
      </c>
      <c r="E1" s="101" t="s">
        <v>96</v>
      </c>
      <c r="F1" s="110" t="s">
        <v>229</v>
      </c>
      <c r="G1" s="110" t="s">
        <v>230</v>
      </c>
      <c r="H1" s="81" t="s">
        <v>231</v>
      </c>
      <c r="I1" s="101" t="s">
        <v>97</v>
      </c>
      <c r="J1" s="2" t="s">
        <v>232</v>
      </c>
      <c r="K1" s="110" t="s">
        <v>233</v>
      </c>
      <c r="L1" s="81" t="s">
        <v>234</v>
      </c>
      <c r="M1" s="101" t="s">
        <v>98</v>
      </c>
      <c r="N1" s="2" t="s">
        <v>235</v>
      </c>
      <c r="O1" s="110" t="s">
        <v>236</v>
      </c>
      <c r="P1" s="81" t="s">
        <v>237</v>
      </c>
      <c r="Q1" s="101" t="s">
        <v>238</v>
      </c>
      <c r="S1" s="2" t="s">
        <v>239</v>
      </c>
      <c r="T1" s="3" t="s">
        <v>240</v>
      </c>
      <c r="U1" s="4" t="s">
        <v>241</v>
      </c>
      <c r="V1" s="5" t="s">
        <v>100</v>
      </c>
      <c r="W1" s="2" t="s">
        <v>242</v>
      </c>
      <c r="X1" s="3" t="s">
        <v>243</v>
      </c>
      <c r="Y1" s="4" t="s">
        <v>244</v>
      </c>
      <c r="Z1" s="5" t="s">
        <v>101</v>
      </c>
      <c r="AA1" s="2" t="s">
        <v>245</v>
      </c>
      <c r="AB1" s="3" t="s">
        <v>246</v>
      </c>
      <c r="AC1" s="4" t="s">
        <v>247</v>
      </c>
      <c r="AD1" s="168" t="s">
        <v>102</v>
      </c>
    </row>
    <row r="2" spans="1:30" ht="12.75">
      <c r="A2" s="65" t="s">
        <v>0</v>
      </c>
      <c r="B2" s="65">
        <v>2655.8</v>
      </c>
      <c r="C2" s="105">
        <v>4383.2</v>
      </c>
      <c r="D2" s="65">
        <v>2.51</v>
      </c>
      <c r="E2" s="93">
        <v>7041.51</v>
      </c>
      <c r="F2" s="116">
        <v>4414</v>
      </c>
      <c r="G2" s="105">
        <v>4530.3</v>
      </c>
      <c r="H2" s="65">
        <v>27.4</v>
      </c>
      <c r="I2" s="93">
        <v>8971.7</v>
      </c>
      <c r="J2" s="65">
        <v>3007.1</v>
      </c>
      <c r="K2" s="105">
        <v>2502.9</v>
      </c>
      <c r="L2" s="65">
        <v>0</v>
      </c>
      <c r="M2" s="93">
        <v>5510</v>
      </c>
      <c r="N2" s="65">
        <v>0</v>
      </c>
      <c r="O2" s="105">
        <v>4.4</v>
      </c>
      <c r="P2" s="65">
        <v>0</v>
      </c>
      <c r="Q2" s="93">
        <v>4.4</v>
      </c>
      <c r="R2" s="65" t="s">
        <v>0</v>
      </c>
      <c r="S2" s="13">
        <v>161.5</v>
      </c>
      <c r="T2" s="107">
        <v>0</v>
      </c>
      <c r="U2" s="13">
        <v>0</v>
      </c>
      <c r="V2" s="13">
        <v>161.5</v>
      </c>
      <c r="W2" s="13">
        <v>0</v>
      </c>
      <c r="X2" s="107">
        <v>0</v>
      </c>
      <c r="Y2" s="13">
        <v>0</v>
      </c>
      <c r="Z2" s="13">
        <v>0</v>
      </c>
      <c r="AA2" s="13">
        <v>0</v>
      </c>
      <c r="AB2" s="107">
        <v>0</v>
      </c>
      <c r="AC2" s="13">
        <v>0</v>
      </c>
      <c r="AD2" s="82">
        <v>0</v>
      </c>
    </row>
    <row r="3" spans="1:30" ht="12.75">
      <c r="A3" s="65" t="s">
        <v>1</v>
      </c>
      <c r="B3" s="65">
        <v>46571.28</v>
      </c>
      <c r="C3" s="105">
        <v>17591.8</v>
      </c>
      <c r="D3" s="65">
        <v>0</v>
      </c>
      <c r="E3" s="93">
        <v>64163.08</v>
      </c>
      <c r="F3" s="116">
        <v>82.9</v>
      </c>
      <c r="G3" s="105">
        <v>151.1</v>
      </c>
      <c r="H3" s="65">
        <v>0</v>
      </c>
      <c r="I3" s="93">
        <v>234</v>
      </c>
      <c r="J3" s="65">
        <v>0</v>
      </c>
      <c r="K3" s="105">
        <v>86.96</v>
      </c>
      <c r="L3" s="65">
        <v>0</v>
      </c>
      <c r="M3" s="93">
        <v>86.96</v>
      </c>
      <c r="N3" s="65">
        <v>0</v>
      </c>
      <c r="O3" s="105">
        <v>12.9</v>
      </c>
      <c r="P3" s="65">
        <v>0</v>
      </c>
      <c r="Q3" s="93">
        <v>12.9</v>
      </c>
      <c r="R3" s="65" t="s">
        <v>1</v>
      </c>
      <c r="S3" s="13">
        <v>3220.88</v>
      </c>
      <c r="T3" s="107">
        <v>1431.7</v>
      </c>
      <c r="U3" s="13">
        <v>0</v>
      </c>
      <c r="V3" s="13">
        <v>4652.58</v>
      </c>
      <c r="W3" s="13">
        <v>16049.43</v>
      </c>
      <c r="X3" s="107">
        <v>3062.4</v>
      </c>
      <c r="Y3" s="13">
        <v>0</v>
      </c>
      <c r="Z3" s="13">
        <v>19111.83</v>
      </c>
      <c r="AA3" s="13">
        <v>0</v>
      </c>
      <c r="AB3" s="107">
        <v>0</v>
      </c>
      <c r="AC3" s="13">
        <v>0</v>
      </c>
      <c r="AD3" s="82">
        <v>0</v>
      </c>
    </row>
    <row r="4" spans="1:30" ht="12.75">
      <c r="A4" s="65" t="s">
        <v>2</v>
      </c>
      <c r="B4" s="65">
        <v>5976.8</v>
      </c>
      <c r="C4" s="105">
        <v>1959.873</v>
      </c>
      <c r="D4" s="65">
        <v>76.4</v>
      </c>
      <c r="E4" s="93">
        <v>8013.072999999999</v>
      </c>
      <c r="F4" s="116">
        <v>1155.9</v>
      </c>
      <c r="G4" s="105">
        <v>385.43</v>
      </c>
      <c r="H4" s="65">
        <v>914.8</v>
      </c>
      <c r="I4" s="93">
        <v>2456.13</v>
      </c>
      <c r="J4" s="65">
        <v>220.5</v>
      </c>
      <c r="K4" s="105">
        <v>0</v>
      </c>
      <c r="L4" s="65">
        <v>0</v>
      </c>
      <c r="M4" s="93">
        <v>220.5</v>
      </c>
      <c r="N4" s="65">
        <v>0</v>
      </c>
      <c r="O4" s="105">
        <v>0</v>
      </c>
      <c r="P4" s="65">
        <v>0</v>
      </c>
      <c r="Q4" s="93">
        <v>0</v>
      </c>
      <c r="R4" s="65" t="s">
        <v>2</v>
      </c>
      <c r="S4" s="13">
        <v>163.4</v>
      </c>
      <c r="T4" s="107">
        <v>15.59</v>
      </c>
      <c r="U4" s="13">
        <v>0</v>
      </c>
      <c r="V4" s="13">
        <v>178.99</v>
      </c>
      <c r="W4" s="13">
        <v>10.8</v>
      </c>
      <c r="X4" s="107">
        <v>24.94</v>
      </c>
      <c r="Y4" s="13">
        <v>0</v>
      </c>
      <c r="Z4" s="13">
        <v>35.74</v>
      </c>
      <c r="AA4" s="13">
        <v>0</v>
      </c>
      <c r="AB4" s="107">
        <v>0</v>
      </c>
      <c r="AC4" s="13">
        <v>0</v>
      </c>
      <c r="AD4" s="82">
        <v>0</v>
      </c>
    </row>
    <row r="5" spans="1:30" ht="12.75">
      <c r="A5" s="65" t="s">
        <v>3</v>
      </c>
      <c r="B5" s="65">
        <v>1279.425</v>
      </c>
      <c r="C5" s="105">
        <v>43.47</v>
      </c>
      <c r="D5" s="65">
        <v>0</v>
      </c>
      <c r="E5" s="93">
        <v>1322.895</v>
      </c>
      <c r="F5" s="116">
        <v>554.081</v>
      </c>
      <c r="G5" s="105">
        <v>133.22</v>
      </c>
      <c r="H5" s="65">
        <v>0</v>
      </c>
      <c r="I5" s="93">
        <v>687.301</v>
      </c>
      <c r="J5" s="65">
        <v>212.579</v>
      </c>
      <c r="K5" s="105">
        <v>1.1</v>
      </c>
      <c r="L5" s="65">
        <v>0</v>
      </c>
      <c r="M5" s="93">
        <v>213.679</v>
      </c>
      <c r="N5" s="65">
        <v>18.1</v>
      </c>
      <c r="O5" s="105">
        <v>0</v>
      </c>
      <c r="P5" s="65">
        <v>0</v>
      </c>
      <c r="Q5" s="93">
        <v>18.1</v>
      </c>
      <c r="R5" s="65" t="s">
        <v>3</v>
      </c>
      <c r="S5" s="13">
        <v>223.449</v>
      </c>
      <c r="T5" s="107">
        <v>12.71</v>
      </c>
      <c r="U5" s="13">
        <v>6.1</v>
      </c>
      <c r="V5" s="13">
        <v>242.25900000000001</v>
      </c>
      <c r="W5" s="13">
        <v>0</v>
      </c>
      <c r="X5" s="107">
        <v>0</v>
      </c>
      <c r="Y5" s="13">
        <v>0</v>
      </c>
      <c r="Z5" s="13">
        <v>0</v>
      </c>
      <c r="AA5" s="13">
        <v>0</v>
      </c>
      <c r="AB5" s="107">
        <v>0</v>
      </c>
      <c r="AC5" s="13">
        <v>0</v>
      </c>
      <c r="AD5" s="82">
        <v>0</v>
      </c>
    </row>
    <row r="6" spans="1:30" ht="12.75">
      <c r="A6" s="65" t="s">
        <v>4</v>
      </c>
      <c r="B6" s="65">
        <v>0</v>
      </c>
      <c r="C6" s="105">
        <v>0</v>
      </c>
      <c r="D6" s="65">
        <v>0</v>
      </c>
      <c r="E6" s="93">
        <v>0</v>
      </c>
      <c r="F6" s="116">
        <v>66.15599999999999</v>
      </c>
      <c r="G6" s="105">
        <v>0</v>
      </c>
      <c r="H6" s="65">
        <v>0</v>
      </c>
      <c r="I6" s="93">
        <v>66.15599999999999</v>
      </c>
      <c r="J6" s="65">
        <v>0</v>
      </c>
      <c r="K6" s="105">
        <v>0</v>
      </c>
      <c r="L6" s="65">
        <v>0</v>
      </c>
      <c r="M6" s="93">
        <v>0</v>
      </c>
      <c r="N6" s="65">
        <v>0</v>
      </c>
      <c r="O6" s="105">
        <v>0</v>
      </c>
      <c r="P6" s="65">
        <v>0</v>
      </c>
      <c r="Q6" s="93">
        <v>0</v>
      </c>
      <c r="R6" s="65" t="s">
        <v>4</v>
      </c>
      <c r="S6" s="13">
        <v>12.924000000000001</v>
      </c>
      <c r="T6" s="107">
        <v>13.2</v>
      </c>
      <c r="U6" s="13">
        <v>0</v>
      </c>
      <c r="V6" s="13">
        <v>26.124000000000002</v>
      </c>
      <c r="W6" s="13">
        <v>0</v>
      </c>
      <c r="X6" s="107">
        <v>0</v>
      </c>
      <c r="Y6" s="13">
        <v>0</v>
      </c>
      <c r="Z6" s="13">
        <v>0</v>
      </c>
      <c r="AA6" s="13">
        <v>0</v>
      </c>
      <c r="AB6" s="107">
        <v>0</v>
      </c>
      <c r="AC6" s="13">
        <v>0</v>
      </c>
      <c r="AD6" s="82">
        <v>0</v>
      </c>
    </row>
    <row r="7" spans="1:30" ht="12.75">
      <c r="A7" s="65" t="s">
        <v>5</v>
      </c>
      <c r="B7">
        <v>0</v>
      </c>
      <c r="C7" s="106">
        <v>0</v>
      </c>
      <c r="D7">
        <v>0</v>
      </c>
      <c r="E7" s="94">
        <v>0</v>
      </c>
      <c r="F7" s="117">
        <v>0</v>
      </c>
      <c r="G7" s="106">
        <v>0</v>
      </c>
      <c r="H7">
        <v>0</v>
      </c>
      <c r="I7" s="94">
        <v>0</v>
      </c>
      <c r="J7">
        <v>0</v>
      </c>
      <c r="K7" s="106">
        <v>0</v>
      </c>
      <c r="L7">
        <v>0</v>
      </c>
      <c r="M7" s="94">
        <v>0</v>
      </c>
      <c r="N7">
        <v>0</v>
      </c>
      <c r="O7" s="106">
        <v>0</v>
      </c>
      <c r="P7">
        <v>0</v>
      </c>
      <c r="Q7" s="94">
        <v>0</v>
      </c>
      <c r="R7" s="65" t="s">
        <v>5</v>
      </c>
      <c r="S7" s="13">
        <v>0</v>
      </c>
      <c r="T7" s="107">
        <v>0</v>
      </c>
      <c r="U7" s="13">
        <v>0</v>
      </c>
      <c r="V7" s="13">
        <v>0</v>
      </c>
      <c r="W7" s="13">
        <v>0</v>
      </c>
      <c r="X7" s="107">
        <v>0</v>
      </c>
      <c r="Y7" s="13">
        <v>0</v>
      </c>
      <c r="Z7" s="13">
        <v>0</v>
      </c>
      <c r="AA7" s="13">
        <v>0</v>
      </c>
      <c r="AB7" s="107">
        <v>0</v>
      </c>
      <c r="AC7" s="13">
        <v>0</v>
      </c>
      <c r="AD7" s="82">
        <v>0</v>
      </c>
    </row>
    <row r="8" spans="1:30" ht="12.75">
      <c r="A8" s="65" t="s">
        <v>6</v>
      </c>
      <c r="B8" s="65">
        <v>0</v>
      </c>
      <c r="C8" s="105">
        <v>0</v>
      </c>
      <c r="D8" s="65">
        <v>0</v>
      </c>
      <c r="E8" s="93">
        <v>0</v>
      </c>
      <c r="F8" s="116">
        <v>3884.9</v>
      </c>
      <c r="G8" s="105">
        <v>0</v>
      </c>
      <c r="H8" s="65">
        <v>0</v>
      </c>
      <c r="I8" s="93">
        <v>3884.9</v>
      </c>
      <c r="J8" s="65">
        <v>0</v>
      </c>
      <c r="K8" s="105">
        <v>0</v>
      </c>
      <c r="L8" s="65">
        <v>0</v>
      </c>
      <c r="M8" s="93">
        <v>0</v>
      </c>
      <c r="N8" s="65">
        <v>0</v>
      </c>
      <c r="O8" s="105">
        <v>0</v>
      </c>
      <c r="P8" s="65">
        <v>0</v>
      </c>
      <c r="Q8" s="93">
        <v>0</v>
      </c>
      <c r="R8" s="65" t="s">
        <v>6</v>
      </c>
      <c r="S8" s="13">
        <v>2.8</v>
      </c>
      <c r="T8" s="107">
        <v>0</v>
      </c>
      <c r="U8" s="13">
        <v>0</v>
      </c>
      <c r="V8" s="13">
        <v>2.8</v>
      </c>
      <c r="W8" s="13">
        <v>0</v>
      </c>
      <c r="X8" s="107">
        <v>0</v>
      </c>
      <c r="Y8" s="13">
        <v>0</v>
      </c>
      <c r="Z8" s="13">
        <v>0</v>
      </c>
      <c r="AA8" s="13">
        <v>0</v>
      </c>
      <c r="AB8" s="107">
        <v>0</v>
      </c>
      <c r="AC8" s="13">
        <v>0</v>
      </c>
      <c r="AD8" s="82">
        <v>0</v>
      </c>
    </row>
    <row r="9" spans="1:30" ht="12.75">
      <c r="A9" s="65" t="s">
        <v>7</v>
      </c>
      <c r="B9" s="65">
        <v>8037.76</v>
      </c>
      <c r="C9" s="105">
        <v>77.1</v>
      </c>
      <c r="D9" s="65">
        <v>0</v>
      </c>
      <c r="E9" s="93">
        <v>8114.86</v>
      </c>
      <c r="F9" s="116">
        <v>11.25</v>
      </c>
      <c r="G9" s="105">
        <v>0</v>
      </c>
      <c r="H9" s="65">
        <v>0</v>
      </c>
      <c r="I9" s="93">
        <v>11.25</v>
      </c>
      <c r="J9" s="65">
        <v>0</v>
      </c>
      <c r="K9" s="105">
        <v>0</v>
      </c>
      <c r="L9" s="65">
        <v>0</v>
      </c>
      <c r="M9" s="93">
        <v>0</v>
      </c>
      <c r="N9" s="65">
        <v>40</v>
      </c>
      <c r="O9" s="105">
        <v>0</v>
      </c>
      <c r="P9" s="65">
        <v>0</v>
      </c>
      <c r="Q9" s="93">
        <v>40</v>
      </c>
      <c r="R9" s="65" t="s">
        <v>7</v>
      </c>
      <c r="S9" s="13">
        <v>1110.42</v>
      </c>
      <c r="T9" s="107">
        <v>19.9</v>
      </c>
      <c r="U9" s="13">
        <v>0</v>
      </c>
      <c r="V9" s="13">
        <v>1130.32</v>
      </c>
      <c r="W9" s="13">
        <v>6562.408</v>
      </c>
      <c r="X9" s="107">
        <v>7.2</v>
      </c>
      <c r="Y9" s="13">
        <v>0</v>
      </c>
      <c r="Z9" s="13">
        <v>6569.608</v>
      </c>
      <c r="AA9" s="13">
        <v>0</v>
      </c>
      <c r="AB9" s="107">
        <v>0</v>
      </c>
      <c r="AC9" s="13">
        <v>0</v>
      </c>
      <c r="AD9" s="82">
        <v>0</v>
      </c>
    </row>
    <row r="10" spans="1:30" ht="12.75">
      <c r="A10" s="65" t="s">
        <v>8</v>
      </c>
      <c r="B10" s="65">
        <v>959.7</v>
      </c>
      <c r="C10" s="105">
        <v>0</v>
      </c>
      <c r="D10" s="65">
        <v>0</v>
      </c>
      <c r="E10" s="93">
        <v>959.7</v>
      </c>
      <c r="F10" s="116">
        <v>4466.1</v>
      </c>
      <c r="G10" s="105">
        <v>57.7</v>
      </c>
      <c r="H10" s="65">
        <v>121.2</v>
      </c>
      <c r="I10" s="93">
        <v>4645</v>
      </c>
      <c r="J10" s="65">
        <v>306</v>
      </c>
      <c r="K10" s="105">
        <v>0</v>
      </c>
      <c r="L10" s="65">
        <v>0</v>
      </c>
      <c r="M10" s="93">
        <v>306</v>
      </c>
      <c r="N10" s="65">
        <v>0</v>
      </c>
      <c r="O10" s="105">
        <v>0</v>
      </c>
      <c r="P10" s="65">
        <v>0</v>
      </c>
      <c r="Q10" s="93">
        <v>0</v>
      </c>
      <c r="R10" s="65" t="s">
        <v>8</v>
      </c>
      <c r="S10" s="13">
        <v>20.8</v>
      </c>
      <c r="T10" s="107">
        <v>0</v>
      </c>
      <c r="U10" s="13">
        <v>0</v>
      </c>
      <c r="V10" s="13">
        <v>20.8</v>
      </c>
      <c r="W10" s="13">
        <v>0</v>
      </c>
      <c r="X10" s="107">
        <v>0</v>
      </c>
      <c r="Y10" s="13">
        <v>0</v>
      </c>
      <c r="Z10" s="13">
        <v>0</v>
      </c>
      <c r="AA10" s="13">
        <v>0</v>
      </c>
      <c r="AB10" s="107">
        <v>0</v>
      </c>
      <c r="AC10" s="13">
        <v>0</v>
      </c>
      <c r="AD10" s="82">
        <v>0</v>
      </c>
    </row>
    <row r="11" spans="1:30" ht="12.75">
      <c r="A11" s="65" t="s">
        <v>9</v>
      </c>
      <c r="B11" s="65">
        <v>36963.4</v>
      </c>
      <c r="C11" s="105">
        <v>45420.06</v>
      </c>
      <c r="D11" s="65">
        <v>0</v>
      </c>
      <c r="E11" s="93">
        <v>82383.46</v>
      </c>
      <c r="F11" s="116">
        <v>4738.42</v>
      </c>
      <c r="G11" s="105">
        <v>6982.4</v>
      </c>
      <c r="H11" s="65">
        <v>0</v>
      </c>
      <c r="I11" s="93">
        <v>11720.82</v>
      </c>
      <c r="J11" s="65">
        <v>8.3</v>
      </c>
      <c r="K11" s="105">
        <v>0</v>
      </c>
      <c r="L11" s="65">
        <v>0</v>
      </c>
      <c r="M11" s="93">
        <v>8.3</v>
      </c>
      <c r="N11" s="65">
        <v>0</v>
      </c>
      <c r="O11" s="105">
        <v>23.7</v>
      </c>
      <c r="P11" s="65">
        <v>0</v>
      </c>
      <c r="Q11" s="93">
        <v>23.7</v>
      </c>
      <c r="R11" s="65" t="s">
        <v>9</v>
      </c>
      <c r="S11" s="13">
        <v>5513.88</v>
      </c>
      <c r="T11" s="107">
        <v>1589.576</v>
      </c>
      <c r="U11" s="13">
        <v>0</v>
      </c>
      <c r="V11" s="13">
        <v>7103.456</v>
      </c>
      <c r="W11" s="13">
        <v>692.4</v>
      </c>
      <c r="X11" s="107">
        <v>0</v>
      </c>
      <c r="Y11" s="13">
        <v>0</v>
      </c>
      <c r="Z11" s="13">
        <v>692.4</v>
      </c>
      <c r="AA11" s="13">
        <v>0</v>
      </c>
      <c r="AB11" s="107">
        <v>0</v>
      </c>
      <c r="AC11" s="13">
        <v>0</v>
      </c>
      <c r="AD11" s="82">
        <v>0</v>
      </c>
    </row>
    <row r="12" spans="1:30" ht="12.75">
      <c r="A12" s="65" t="s">
        <v>10</v>
      </c>
      <c r="B12" s="65">
        <v>0</v>
      </c>
      <c r="C12" s="105">
        <v>0</v>
      </c>
      <c r="D12" s="65">
        <v>306.6</v>
      </c>
      <c r="E12" s="93">
        <v>306.6</v>
      </c>
      <c r="F12" s="116">
        <v>153.31199999999998</v>
      </c>
      <c r="G12" s="105">
        <v>0</v>
      </c>
      <c r="H12" s="65">
        <v>19327.6</v>
      </c>
      <c r="I12" s="93">
        <v>19480.912000000004</v>
      </c>
      <c r="J12" s="65">
        <v>96.44</v>
      </c>
      <c r="K12" s="105">
        <v>0</v>
      </c>
      <c r="L12" s="65">
        <v>620.4</v>
      </c>
      <c r="M12" s="93">
        <v>716.84</v>
      </c>
      <c r="N12" s="65">
        <v>0</v>
      </c>
      <c r="O12" s="105">
        <v>0</v>
      </c>
      <c r="P12" s="65">
        <v>38.4</v>
      </c>
      <c r="Q12" s="93">
        <v>38.4</v>
      </c>
      <c r="R12" s="65" t="s">
        <v>10</v>
      </c>
      <c r="S12" s="13">
        <v>399</v>
      </c>
      <c r="T12" s="107">
        <v>0</v>
      </c>
      <c r="U12" s="13">
        <v>20</v>
      </c>
      <c r="V12" s="13">
        <v>419</v>
      </c>
      <c r="W12" s="13">
        <v>0</v>
      </c>
      <c r="X12" s="107">
        <v>0</v>
      </c>
      <c r="Y12" s="13">
        <v>38.4</v>
      </c>
      <c r="Z12" s="13">
        <v>38.4</v>
      </c>
      <c r="AA12" s="13">
        <v>0</v>
      </c>
      <c r="AB12" s="107">
        <v>0</v>
      </c>
      <c r="AC12" s="13">
        <v>0</v>
      </c>
      <c r="AD12" s="82">
        <v>0</v>
      </c>
    </row>
    <row r="13" spans="1:30" ht="12.75">
      <c r="A13" s="65" t="s">
        <v>11</v>
      </c>
      <c r="B13" s="65">
        <v>0</v>
      </c>
      <c r="C13" s="105">
        <v>729.159</v>
      </c>
      <c r="D13" s="65">
        <v>0</v>
      </c>
      <c r="E13" s="93">
        <v>729.159</v>
      </c>
      <c r="F13" s="116">
        <v>0</v>
      </c>
      <c r="G13" s="105">
        <v>281</v>
      </c>
      <c r="H13" s="65">
        <v>0</v>
      </c>
      <c r="I13" s="93">
        <v>281</v>
      </c>
      <c r="J13" s="65">
        <v>0</v>
      </c>
      <c r="K13" s="105">
        <v>67.4</v>
      </c>
      <c r="L13" s="65">
        <v>0</v>
      </c>
      <c r="M13" s="93">
        <v>67.4</v>
      </c>
      <c r="N13" s="65">
        <v>0</v>
      </c>
      <c r="O13" s="105">
        <v>7.7</v>
      </c>
      <c r="P13" s="65">
        <v>0</v>
      </c>
      <c r="Q13" s="93">
        <v>7.7</v>
      </c>
      <c r="R13" s="65" t="s">
        <v>11</v>
      </c>
      <c r="S13" s="13">
        <v>0</v>
      </c>
      <c r="T13" s="107">
        <v>229.626</v>
      </c>
      <c r="U13" s="13">
        <v>0</v>
      </c>
      <c r="V13" s="13">
        <v>229.626</v>
      </c>
      <c r="W13" s="13">
        <v>0</v>
      </c>
      <c r="X13" s="107">
        <v>84.837</v>
      </c>
      <c r="Y13" s="13">
        <v>0</v>
      </c>
      <c r="Z13" s="13">
        <v>84.837</v>
      </c>
      <c r="AA13" s="13">
        <v>0</v>
      </c>
      <c r="AB13" s="107">
        <v>0</v>
      </c>
      <c r="AC13" s="13">
        <v>0</v>
      </c>
      <c r="AD13" s="82">
        <v>0</v>
      </c>
    </row>
    <row r="14" spans="1:30" ht="12.75">
      <c r="A14" s="65" t="s">
        <v>12</v>
      </c>
      <c r="B14" s="65">
        <v>4157.8</v>
      </c>
      <c r="C14" s="105">
        <v>0</v>
      </c>
      <c r="D14" s="65">
        <v>0</v>
      </c>
      <c r="E14" s="93">
        <v>4157.8</v>
      </c>
      <c r="F14" s="116">
        <v>1237.4</v>
      </c>
      <c r="G14" s="105">
        <v>0</v>
      </c>
      <c r="H14" s="65">
        <v>0</v>
      </c>
      <c r="I14" s="93">
        <v>1237.4</v>
      </c>
      <c r="J14" s="65">
        <v>0</v>
      </c>
      <c r="K14" s="105">
        <v>0</v>
      </c>
      <c r="L14" s="65">
        <v>18.5</v>
      </c>
      <c r="M14" s="93">
        <v>18.5</v>
      </c>
      <c r="N14" s="65">
        <v>0</v>
      </c>
      <c r="O14" s="105">
        <v>0</v>
      </c>
      <c r="P14" s="65">
        <v>0</v>
      </c>
      <c r="Q14" s="93">
        <v>0</v>
      </c>
      <c r="R14" s="65" t="s">
        <v>12</v>
      </c>
      <c r="S14" s="13">
        <v>172</v>
      </c>
      <c r="T14" s="107">
        <v>0</v>
      </c>
      <c r="U14" s="13">
        <v>0</v>
      </c>
      <c r="V14" s="13">
        <v>172</v>
      </c>
      <c r="W14" s="13">
        <v>0</v>
      </c>
      <c r="X14" s="107">
        <v>0</v>
      </c>
      <c r="Y14" s="13">
        <v>0</v>
      </c>
      <c r="Z14" s="13">
        <v>0</v>
      </c>
      <c r="AA14" s="13">
        <v>0</v>
      </c>
      <c r="AB14" s="107">
        <v>0</v>
      </c>
      <c r="AC14" s="13">
        <v>0</v>
      </c>
      <c r="AD14" s="82">
        <v>0</v>
      </c>
    </row>
    <row r="15" spans="1:30" ht="12.75">
      <c r="A15" s="65" t="s">
        <v>13</v>
      </c>
      <c r="B15" s="65">
        <v>9839.8</v>
      </c>
      <c r="C15" s="105">
        <v>2217.65</v>
      </c>
      <c r="D15" s="65">
        <v>0</v>
      </c>
      <c r="E15" s="93">
        <v>12057.45</v>
      </c>
      <c r="F15" s="116">
        <v>161</v>
      </c>
      <c r="G15" s="105">
        <v>0</v>
      </c>
      <c r="H15" s="65">
        <v>0</v>
      </c>
      <c r="I15" s="93">
        <v>161</v>
      </c>
      <c r="J15" s="65">
        <v>0</v>
      </c>
      <c r="K15" s="105">
        <v>0</v>
      </c>
      <c r="L15" s="65">
        <v>0</v>
      </c>
      <c r="M15" s="93">
        <v>0</v>
      </c>
      <c r="N15" s="65">
        <v>30</v>
      </c>
      <c r="O15" s="105">
        <v>0</v>
      </c>
      <c r="P15" s="65">
        <v>0</v>
      </c>
      <c r="Q15" s="93">
        <v>30</v>
      </c>
      <c r="R15" s="65" t="s">
        <v>13</v>
      </c>
      <c r="S15" s="13">
        <v>3348.2</v>
      </c>
      <c r="T15" s="107">
        <v>519.6</v>
      </c>
      <c r="U15" s="13">
        <v>0</v>
      </c>
      <c r="V15" s="13">
        <v>3867.8</v>
      </c>
      <c r="W15" s="13">
        <v>10870.4</v>
      </c>
      <c r="X15" s="107">
        <v>0</v>
      </c>
      <c r="Y15" s="13">
        <v>0</v>
      </c>
      <c r="Z15" s="13">
        <v>10870.4</v>
      </c>
      <c r="AA15" s="13">
        <v>0</v>
      </c>
      <c r="AB15" s="107">
        <v>0</v>
      </c>
      <c r="AC15" s="13">
        <v>0</v>
      </c>
      <c r="AD15" s="82">
        <v>0</v>
      </c>
    </row>
    <row r="16" spans="1:30" ht="12.75">
      <c r="A16" s="65" t="s">
        <v>14</v>
      </c>
      <c r="B16">
        <v>0</v>
      </c>
      <c r="C16" s="106">
        <v>0</v>
      </c>
      <c r="D16">
        <v>0</v>
      </c>
      <c r="E16" s="94">
        <v>0</v>
      </c>
      <c r="F16" s="117">
        <v>0</v>
      </c>
      <c r="G16" s="106">
        <v>0</v>
      </c>
      <c r="H16">
        <v>0</v>
      </c>
      <c r="I16" s="94">
        <v>0</v>
      </c>
      <c r="J16">
        <v>0</v>
      </c>
      <c r="K16" s="106">
        <v>0</v>
      </c>
      <c r="L16">
        <v>0</v>
      </c>
      <c r="M16" s="94">
        <v>0</v>
      </c>
      <c r="N16">
        <v>0</v>
      </c>
      <c r="O16" s="106">
        <v>0</v>
      </c>
      <c r="P16">
        <v>0</v>
      </c>
      <c r="Q16" s="94">
        <v>0</v>
      </c>
      <c r="R16" s="65" t="s">
        <v>14</v>
      </c>
      <c r="S16" s="13">
        <v>0</v>
      </c>
      <c r="T16" s="107">
        <v>0</v>
      </c>
      <c r="U16" s="13">
        <v>0</v>
      </c>
      <c r="V16" s="13">
        <v>0</v>
      </c>
      <c r="W16" s="13">
        <v>0</v>
      </c>
      <c r="X16" s="107">
        <v>0</v>
      </c>
      <c r="Y16" s="13">
        <v>0</v>
      </c>
      <c r="Z16" s="13">
        <v>0</v>
      </c>
      <c r="AA16" s="13">
        <v>0</v>
      </c>
      <c r="AB16" s="107">
        <v>0</v>
      </c>
      <c r="AC16" s="13">
        <v>0</v>
      </c>
      <c r="AD16" s="82">
        <v>0</v>
      </c>
    </row>
    <row r="17" spans="1:30" ht="12.75">
      <c r="A17" s="65" t="s">
        <v>15</v>
      </c>
      <c r="B17" s="65">
        <v>13475.7</v>
      </c>
      <c r="C17" s="105">
        <v>1174.4</v>
      </c>
      <c r="D17" s="65">
        <v>0</v>
      </c>
      <c r="E17" s="93">
        <v>14650.1</v>
      </c>
      <c r="F17" s="116">
        <v>26095.3</v>
      </c>
      <c r="G17" s="105">
        <v>6887.7</v>
      </c>
      <c r="H17" s="65">
        <v>0</v>
      </c>
      <c r="I17" s="93">
        <v>32983</v>
      </c>
      <c r="J17" s="65">
        <v>0</v>
      </c>
      <c r="K17" s="105">
        <v>12.8</v>
      </c>
      <c r="L17" s="65">
        <v>0</v>
      </c>
      <c r="M17" s="93">
        <v>12.8</v>
      </c>
      <c r="N17" s="65">
        <v>172.2</v>
      </c>
      <c r="O17" s="105">
        <v>219.6</v>
      </c>
      <c r="P17" s="65">
        <v>0</v>
      </c>
      <c r="Q17" s="93">
        <v>391.8</v>
      </c>
      <c r="R17" s="65" t="s">
        <v>15</v>
      </c>
      <c r="S17" s="13">
        <v>1461.8</v>
      </c>
      <c r="T17" s="107">
        <v>767.8</v>
      </c>
      <c r="U17" s="13">
        <v>0</v>
      </c>
      <c r="V17" s="13">
        <v>2229.6</v>
      </c>
      <c r="W17" s="13">
        <v>21.5</v>
      </c>
      <c r="X17" s="107">
        <v>48.6</v>
      </c>
      <c r="Y17" s="13">
        <v>0</v>
      </c>
      <c r="Z17" s="13">
        <v>70.1</v>
      </c>
      <c r="AA17" s="13">
        <v>126.8</v>
      </c>
      <c r="AB17" s="107">
        <v>54.2</v>
      </c>
      <c r="AC17" s="13">
        <v>0</v>
      </c>
      <c r="AD17" s="82">
        <v>181</v>
      </c>
    </row>
    <row r="18" spans="1:30" ht="12.75">
      <c r="A18" s="65" t="s">
        <v>16</v>
      </c>
      <c r="B18" s="65">
        <v>10798.4</v>
      </c>
      <c r="C18" s="105">
        <v>1706.8</v>
      </c>
      <c r="D18" s="65">
        <v>0</v>
      </c>
      <c r="E18" s="93">
        <v>12505.2</v>
      </c>
      <c r="F18" s="116">
        <v>55768.1</v>
      </c>
      <c r="G18" s="105">
        <v>12409.6</v>
      </c>
      <c r="H18" s="65">
        <v>0</v>
      </c>
      <c r="I18" s="93">
        <v>68177.7</v>
      </c>
      <c r="J18" s="65">
        <v>132.3</v>
      </c>
      <c r="K18" s="105">
        <v>0</v>
      </c>
      <c r="L18" s="65">
        <v>0</v>
      </c>
      <c r="M18" s="93">
        <v>132.3</v>
      </c>
      <c r="N18" s="65">
        <v>729.9</v>
      </c>
      <c r="O18" s="105">
        <v>0</v>
      </c>
      <c r="P18" s="65">
        <v>0</v>
      </c>
      <c r="Q18" s="93">
        <v>729.9</v>
      </c>
      <c r="R18" s="65" t="s">
        <v>16</v>
      </c>
      <c r="S18" s="13">
        <v>2683.9</v>
      </c>
      <c r="T18" s="107">
        <v>1283.4</v>
      </c>
      <c r="U18" s="13">
        <v>4877.5</v>
      </c>
      <c r="V18" s="13">
        <v>8844.8</v>
      </c>
      <c r="W18" s="13">
        <v>11.2</v>
      </c>
      <c r="X18" s="107">
        <v>11.9</v>
      </c>
      <c r="Y18" s="13">
        <v>0</v>
      </c>
      <c r="Z18" s="13">
        <v>23.1</v>
      </c>
      <c r="AA18" s="13">
        <v>0</v>
      </c>
      <c r="AB18" s="107">
        <v>0</v>
      </c>
      <c r="AC18" s="13">
        <v>0</v>
      </c>
      <c r="AD18" s="82">
        <v>0</v>
      </c>
    </row>
    <row r="19" spans="1:30" ht="12.75">
      <c r="A19" s="65" t="s">
        <v>17</v>
      </c>
      <c r="B19" s="65">
        <v>0</v>
      </c>
      <c r="C19" s="105">
        <v>5874.497</v>
      </c>
      <c r="D19" s="65">
        <v>40091.3</v>
      </c>
      <c r="E19" s="93">
        <v>45965.797000000006</v>
      </c>
      <c r="F19" s="116">
        <v>0</v>
      </c>
      <c r="G19" s="105">
        <v>664.611</v>
      </c>
      <c r="H19" s="65">
        <v>11571</v>
      </c>
      <c r="I19" s="93">
        <v>12235.611</v>
      </c>
      <c r="J19" s="65">
        <v>0</v>
      </c>
      <c r="K19" s="105">
        <v>0</v>
      </c>
      <c r="L19" s="65">
        <v>0</v>
      </c>
      <c r="M19" s="93">
        <v>0</v>
      </c>
      <c r="N19" s="65">
        <v>0</v>
      </c>
      <c r="O19" s="105">
        <v>0</v>
      </c>
      <c r="P19" s="65">
        <v>0</v>
      </c>
      <c r="Q19" s="93">
        <v>0</v>
      </c>
      <c r="R19" s="65" t="s">
        <v>17</v>
      </c>
      <c r="S19" s="13">
        <v>0</v>
      </c>
      <c r="T19" s="107">
        <v>832.0930000000001</v>
      </c>
      <c r="U19" s="13">
        <v>3434</v>
      </c>
      <c r="V19" s="13">
        <v>4266.093</v>
      </c>
      <c r="W19" s="13">
        <v>0</v>
      </c>
      <c r="X19" s="107">
        <v>85.656</v>
      </c>
      <c r="Y19" s="13">
        <v>459.6</v>
      </c>
      <c r="Z19" s="13">
        <v>545.2560000000001</v>
      </c>
      <c r="AA19" s="13">
        <v>0</v>
      </c>
      <c r="AB19" s="107">
        <v>0</v>
      </c>
      <c r="AC19" s="13">
        <v>0</v>
      </c>
      <c r="AD19" s="82">
        <v>0</v>
      </c>
    </row>
    <row r="20" spans="1:30" ht="12.75">
      <c r="A20" s="65" t="s">
        <v>18</v>
      </c>
      <c r="B20" s="65">
        <v>0</v>
      </c>
      <c r="C20" s="105">
        <v>0</v>
      </c>
      <c r="D20" s="65">
        <v>0</v>
      </c>
      <c r="E20" s="93">
        <v>0</v>
      </c>
      <c r="F20" s="116">
        <v>0</v>
      </c>
      <c r="G20" s="105">
        <v>189.4</v>
      </c>
      <c r="H20" s="65">
        <v>0</v>
      </c>
      <c r="I20" s="93">
        <v>189.4</v>
      </c>
      <c r="J20" s="65">
        <v>0</v>
      </c>
      <c r="K20" s="105">
        <v>0</v>
      </c>
      <c r="L20" s="65">
        <v>0</v>
      </c>
      <c r="M20" s="93">
        <v>0</v>
      </c>
      <c r="N20" s="65">
        <v>0</v>
      </c>
      <c r="O20" s="105">
        <v>0</v>
      </c>
      <c r="P20" s="65">
        <v>0</v>
      </c>
      <c r="Q20" s="93">
        <v>0</v>
      </c>
      <c r="R20" s="65" t="s">
        <v>18</v>
      </c>
      <c r="S20" s="13">
        <v>0</v>
      </c>
      <c r="T20" s="107">
        <v>0</v>
      </c>
      <c r="U20" s="13">
        <v>0</v>
      </c>
      <c r="V20" s="13">
        <v>0</v>
      </c>
      <c r="W20" s="13">
        <v>0</v>
      </c>
      <c r="X20" s="107">
        <v>0</v>
      </c>
      <c r="Y20" s="13">
        <v>0</v>
      </c>
      <c r="Z20" s="13">
        <v>0</v>
      </c>
      <c r="AA20" s="13">
        <v>0</v>
      </c>
      <c r="AB20" s="107">
        <v>0</v>
      </c>
      <c r="AC20" s="13">
        <v>0</v>
      </c>
      <c r="AD20" s="82">
        <v>0</v>
      </c>
    </row>
    <row r="21" spans="1:30" ht="12.75">
      <c r="A21" s="65" t="s">
        <v>19</v>
      </c>
      <c r="B21">
        <v>0</v>
      </c>
      <c r="C21" s="106">
        <v>0</v>
      </c>
      <c r="D21">
        <v>0</v>
      </c>
      <c r="E21" s="94">
        <v>0</v>
      </c>
      <c r="F21" s="117">
        <v>0</v>
      </c>
      <c r="G21" s="106">
        <v>0</v>
      </c>
      <c r="H21">
        <v>0</v>
      </c>
      <c r="I21" s="94">
        <v>0</v>
      </c>
      <c r="J21">
        <v>0</v>
      </c>
      <c r="K21" s="106">
        <v>0</v>
      </c>
      <c r="L21">
        <v>0</v>
      </c>
      <c r="M21" s="94">
        <v>0</v>
      </c>
      <c r="N21">
        <v>0</v>
      </c>
      <c r="O21" s="106">
        <v>0</v>
      </c>
      <c r="P21">
        <v>0</v>
      </c>
      <c r="Q21" s="94">
        <v>0</v>
      </c>
      <c r="R21" s="65" t="s">
        <v>19</v>
      </c>
      <c r="S21" s="13">
        <v>0</v>
      </c>
      <c r="T21" s="107">
        <v>0</v>
      </c>
      <c r="U21" s="13">
        <v>0</v>
      </c>
      <c r="V21" s="13">
        <v>0</v>
      </c>
      <c r="W21" s="13">
        <v>0</v>
      </c>
      <c r="X21" s="107">
        <v>0</v>
      </c>
      <c r="Y21" s="13">
        <v>0</v>
      </c>
      <c r="Z21" s="13">
        <v>0</v>
      </c>
      <c r="AA21" s="13">
        <v>0</v>
      </c>
      <c r="AB21" s="107">
        <v>0</v>
      </c>
      <c r="AC21" s="13">
        <v>0</v>
      </c>
      <c r="AD21" s="82">
        <v>0</v>
      </c>
    </row>
    <row r="22" spans="1:30" ht="12.75">
      <c r="A22" s="65" t="s">
        <v>20</v>
      </c>
      <c r="B22" s="65">
        <v>21432.5</v>
      </c>
      <c r="C22" s="105">
        <v>4384.8</v>
      </c>
      <c r="D22" s="65">
        <v>242.2</v>
      </c>
      <c r="E22" s="93">
        <v>26059.5</v>
      </c>
      <c r="F22" s="116">
        <v>7194.5</v>
      </c>
      <c r="G22" s="105">
        <v>1831.8</v>
      </c>
      <c r="H22" s="65">
        <v>0</v>
      </c>
      <c r="I22" s="93">
        <v>9026.3</v>
      </c>
      <c r="J22" s="65">
        <v>4124.3</v>
      </c>
      <c r="K22" s="105">
        <v>1410.8</v>
      </c>
      <c r="L22" s="65">
        <v>1.9</v>
      </c>
      <c r="M22" s="93">
        <v>5537</v>
      </c>
      <c r="N22" s="65">
        <v>0</v>
      </c>
      <c r="O22" s="105">
        <v>0</v>
      </c>
      <c r="P22" s="65">
        <v>0</v>
      </c>
      <c r="Q22" s="93">
        <v>0</v>
      </c>
      <c r="R22" s="65" t="s">
        <v>20</v>
      </c>
      <c r="S22" s="13">
        <v>2218.5</v>
      </c>
      <c r="T22" s="107">
        <v>528.8</v>
      </c>
      <c r="U22" s="13">
        <v>0</v>
      </c>
      <c r="V22" s="13">
        <v>2747.3</v>
      </c>
      <c r="W22" s="13">
        <v>169.5</v>
      </c>
      <c r="X22" s="107">
        <v>123.5</v>
      </c>
      <c r="Y22" s="13">
        <v>0</v>
      </c>
      <c r="Z22" s="13">
        <v>293</v>
      </c>
      <c r="AA22" s="13">
        <v>0</v>
      </c>
      <c r="AB22" s="107">
        <v>0</v>
      </c>
      <c r="AC22" s="13">
        <v>0</v>
      </c>
      <c r="AD22" s="82">
        <v>0</v>
      </c>
    </row>
    <row r="23" spans="1:30" ht="12.75">
      <c r="A23" s="65" t="s">
        <v>21</v>
      </c>
      <c r="B23" s="65">
        <v>3324.2</v>
      </c>
      <c r="C23" s="105">
        <v>607.2</v>
      </c>
      <c r="D23" s="65">
        <v>2577.9</v>
      </c>
      <c r="E23" s="93">
        <v>6509.3</v>
      </c>
      <c r="F23" s="116">
        <v>0</v>
      </c>
      <c r="G23" s="105">
        <v>0</v>
      </c>
      <c r="H23" s="65">
        <v>0</v>
      </c>
      <c r="I23" s="93">
        <v>0</v>
      </c>
      <c r="J23" s="65">
        <v>0</v>
      </c>
      <c r="K23" s="105">
        <v>0</v>
      </c>
      <c r="L23" s="65">
        <v>0</v>
      </c>
      <c r="M23" s="93">
        <v>0</v>
      </c>
      <c r="N23" s="65">
        <v>0</v>
      </c>
      <c r="O23" s="105">
        <v>0</v>
      </c>
      <c r="P23" s="65">
        <v>0</v>
      </c>
      <c r="Q23" s="93">
        <v>0</v>
      </c>
      <c r="R23" s="65" t="s">
        <v>21</v>
      </c>
      <c r="S23" s="13">
        <v>1608.6</v>
      </c>
      <c r="T23" s="107">
        <v>146.3</v>
      </c>
      <c r="U23" s="13">
        <v>463.9</v>
      </c>
      <c r="V23" s="13">
        <v>2218.8</v>
      </c>
      <c r="W23" s="13">
        <v>151.7</v>
      </c>
      <c r="X23" s="107">
        <v>97.8</v>
      </c>
      <c r="Y23" s="13">
        <v>181.4</v>
      </c>
      <c r="Z23" s="13">
        <v>430.9</v>
      </c>
      <c r="AA23" s="13">
        <v>0</v>
      </c>
      <c r="AB23" s="107">
        <v>0</v>
      </c>
      <c r="AC23" s="13">
        <v>0</v>
      </c>
      <c r="AD23" s="82">
        <v>0</v>
      </c>
    </row>
    <row r="24" spans="1:30" ht="12.75">
      <c r="A24" s="65" t="s">
        <v>22</v>
      </c>
      <c r="B24" s="65">
        <v>24.3</v>
      </c>
      <c r="C24" s="105">
        <v>656.1</v>
      </c>
      <c r="D24" s="65">
        <v>131.15</v>
      </c>
      <c r="E24" s="93">
        <v>811.55</v>
      </c>
      <c r="F24" s="116">
        <v>111.1</v>
      </c>
      <c r="G24" s="105">
        <v>214.7</v>
      </c>
      <c r="H24" s="65">
        <v>81.11</v>
      </c>
      <c r="I24" s="93">
        <v>406.91</v>
      </c>
      <c r="J24" s="65">
        <v>0</v>
      </c>
      <c r="K24" s="105">
        <v>0</v>
      </c>
      <c r="L24" s="65">
        <v>0</v>
      </c>
      <c r="M24" s="93">
        <v>0</v>
      </c>
      <c r="N24" s="65">
        <v>0</v>
      </c>
      <c r="O24" s="105">
        <v>0</v>
      </c>
      <c r="P24" s="65">
        <v>0</v>
      </c>
      <c r="Q24" s="93">
        <v>0</v>
      </c>
      <c r="R24" s="65" t="s">
        <v>22</v>
      </c>
      <c r="S24" s="13">
        <v>0</v>
      </c>
      <c r="T24" s="107">
        <v>0</v>
      </c>
      <c r="U24" s="13">
        <v>0</v>
      </c>
      <c r="V24" s="13">
        <v>0</v>
      </c>
      <c r="W24" s="13">
        <v>0</v>
      </c>
      <c r="X24" s="107">
        <v>0</v>
      </c>
      <c r="Y24" s="13">
        <v>0</v>
      </c>
      <c r="Z24" s="13">
        <v>0</v>
      </c>
      <c r="AA24" s="13">
        <v>0</v>
      </c>
      <c r="AB24" s="107">
        <v>0</v>
      </c>
      <c r="AC24" s="13">
        <v>0</v>
      </c>
      <c r="AD24" s="82">
        <v>0</v>
      </c>
    </row>
    <row r="25" spans="1:30" ht="12.75">
      <c r="A25" s="65" t="s">
        <v>23</v>
      </c>
      <c r="B25" s="65">
        <v>1227.2</v>
      </c>
      <c r="C25" s="105">
        <v>446.6</v>
      </c>
      <c r="D25" s="65">
        <v>13.1</v>
      </c>
      <c r="E25" s="93">
        <v>1686.9</v>
      </c>
      <c r="F25" s="116">
        <v>5036.2</v>
      </c>
      <c r="G25" s="105">
        <v>1731.2</v>
      </c>
      <c r="H25" s="65">
        <v>9.8</v>
      </c>
      <c r="I25" s="93">
        <v>6777.2</v>
      </c>
      <c r="J25" s="65">
        <v>116</v>
      </c>
      <c r="K25" s="105">
        <v>122.3</v>
      </c>
      <c r="L25" s="65">
        <v>0</v>
      </c>
      <c r="M25" s="93">
        <v>238.3</v>
      </c>
      <c r="N25" s="65">
        <v>0</v>
      </c>
      <c r="O25" s="105">
        <v>0</v>
      </c>
      <c r="P25" s="65">
        <v>0</v>
      </c>
      <c r="Q25" s="93">
        <v>0</v>
      </c>
      <c r="R25" s="65" t="s">
        <v>23</v>
      </c>
      <c r="S25" s="13">
        <v>45.6</v>
      </c>
      <c r="T25" s="107">
        <v>0</v>
      </c>
      <c r="U25" s="13">
        <v>0</v>
      </c>
      <c r="V25" s="13">
        <v>45.6</v>
      </c>
      <c r="W25" s="13">
        <v>12.9</v>
      </c>
      <c r="X25" s="107">
        <v>0</v>
      </c>
      <c r="Y25" s="13">
        <v>0</v>
      </c>
      <c r="Z25" s="13">
        <v>12.9</v>
      </c>
      <c r="AA25" s="13">
        <v>0</v>
      </c>
      <c r="AB25" s="107">
        <v>0</v>
      </c>
      <c r="AC25" s="13">
        <v>0</v>
      </c>
      <c r="AD25" s="82">
        <v>0</v>
      </c>
    </row>
    <row r="26" spans="1:30" ht="12.75">
      <c r="A26" s="65" t="s">
        <v>24</v>
      </c>
      <c r="B26" s="65">
        <v>0</v>
      </c>
      <c r="C26" s="105">
        <v>0</v>
      </c>
      <c r="D26" s="65">
        <v>0</v>
      </c>
      <c r="E26" s="93">
        <v>0</v>
      </c>
      <c r="F26" s="116">
        <v>42.6</v>
      </c>
      <c r="G26" s="105">
        <v>0</v>
      </c>
      <c r="H26" s="65">
        <v>0</v>
      </c>
      <c r="I26" s="93">
        <v>42.6</v>
      </c>
      <c r="J26" s="65">
        <v>68.2</v>
      </c>
      <c r="K26" s="105">
        <v>0</v>
      </c>
      <c r="L26" s="65">
        <v>0</v>
      </c>
      <c r="M26" s="93">
        <v>68.2</v>
      </c>
      <c r="N26" s="65">
        <v>0</v>
      </c>
      <c r="O26" s="105">
        <v>0</v>
      </c>
      <c r="P26" s="65">
        <v>0</v>
      </c>
      <c r="Q26" s="93">
        <v>0</v>
      </c>
      <c r="R26" s="65" t="s">
        <v>24</v>
      </c>
      <c r="S26" s="13">
        <v>2.9</v>
      </c>
      <c r="T26" s="107">
        <v>0</v>
      </c>
      <c r="U26" s="13">
        <v>27.7</v>
      </c>
      <c r="V26" s="13">
        <v>30.6</v>
      </c>
      <c r="W26" s="13">
        <v>0</v>
      </c>
      <c r="X26" s="107">
        <v>0</v>
      </c>
      <c r="Y26" s="13">
        <v>0</v>
      </c>
      <c r="Z26" s="13">
        <v>0</v>
      </c>
      <c r="AA26" s="13">
        <v>0</v>
      </c>
      <c r="AB26" s="107">
        <v>0</v>
      </c>
      <c r="AC26" s="13">
        <v>0</v>
      </c>
      <c r="AD26" s="82">
        <v>0</v>
      </c>
    </row>
    <row r="27" spans="1:30" ht="12.75">
      <c r="A27" s="65" t="s">
        <v>25</v>
      </c>
      <c r="B27" s="65">
        <v>2008.3</v>
      </c>
      <c r="C27" s="105">
        <v>0</v>
      </c>
      <c r="D27" s="65">
        <v>1157.128</v>
      </c>
      <c r="E27" s="93">
        <v>3165.4280000000003</v>
      </c>
      <c r="F27" s="116">
        <v>3903.3</v>
      </c>
      <c r="G27" s="105">
        <v>820.33</v>
      </c>
      <c r="H27" s="65">
        <v>1071.394</v>
      </c>
      <c r="I27" s="93">
        <v>5795.0239999999985</v>
      </c>
      <c r="J27" s="65">
        <v>2392.4</v>
      </c>
      <c r="K27" s="105">
        <v>0</v>
      </c>
      <c r="L27" s="65">
        <v>15</v>
      </c>
      <c r="M27" s="93">
        <v>2407.4</v>
      </c>
      <c r="N27" s="65">
        <v>0</v>
      </c>
      <c r="O27" s="105">
        <v>0</v>
      </c>
      <c r="P27" s="65">
        <v>0</v>
      </c>
      <c r="Q27" s="93">
        <v>0</v>
      </c>
      <c r="R27" s="65" t="s">
        <v>25</v>
      </c>
      <c r="S27" s="13">
        <v>550</v>
      </c>
      <c r="T27" s="107">
        <v>132.4</v>
      </c>
      <c r="U27" s="13">
        <v>14.525</v>
      </c>
      <c r="V27" s="13">
        <v>696.925</v>
      </c>
      <c r="W27" s="13">
        <v>5</v>
      </c>
      <c r="X27" s="107">
        <v>0</v>
      </c>
      <c r="Y27" s="13">
        <v>0</v>
      </c>
      <c r="Z27" s="13">
        <v>5</v>
      </c>
      <c r="AA27" s="13">
        <v>0</v>
      </c>
      <c r="AB27" s="107">
        <v>0</v>
      </c>
      <c r="AC27" s="13">
        <v>0</v>
      </c>
      <c r="AD27" s="82">
        <v>0</v>
      </c>
    </row>
    <row r="28" spans="1:30" ht="12.75">
      <c r="A28" s="65" t="s">
        <v>26</v>
      </c>
      <c r="B28" s="65">
        <v>24824.2</v>
      </c>
      <c r="C28" s="105">
        <v>22642.31</v>
      </c>
      <c r="D28" s="65">
        <v>92.7</v>
      </c>
      <c r="E28" s="93">
        <v>47559.21</v>
      </c>
      <c r="F28" s="116">
        <v>63.9</v>
      </c>
      <c r="G28" s="105">
        <v>66.5</v>
      </c>
      <c r="H28" s="65">
        <v>0</v>
      </c>
      <c r="I28" s="93">
        <v>130.4</v>
      </c>
      <c r="J28" s="65">
        <v>0</v>
      </c>
      <c r="K28" s="105">
        <v>0</v>
      </c>
      <c r="L28" s="65">
        <v>0</v>
      </c>
      <c r="M28" s="93">
        <v>0</v>
      </c>
      <c r="N28" s="65">
        <v>64.7</v>
      </c>
      <c r="O28" s="105">
        <v>0</v>
      </c>
      <c r="P28" s="65">
        <v>0</v>
      </c>
      <c r="Q28" s="93">
        <v>64.7</v>
      </c>
      <c r="R28" s="65" t="s">
        <v>26</v>
      </c>
      <c r="S28" s="13">
        <v>642.6</v>
      </c>
      <c r="T28" s="107">
        <v>1542.78</v>
      </c>
      <c r="U28" s="13">
        <v>0</v>
      </c>
      <c r="V28" s="13">
        <v>2185.38</v>
      </c>
      <c r="W28" s="13">
        <v>2654.8</v>
      </c>
      <c r="X28" s="107">
        <v>639.84</v>
      </c>
      <c r="Y28" s="13">
        <v>0</v>
      </c>
      <c r="Z28" s="13">
        <v>3294.64</v>
      </c>
      <c r="AA28" s="13">
        <v>0</v>
      </c>
      <c r="AB28" s="107">
        <v>0</v>
      </c>
      <c r="AC28" s="13">
        <v>0</v>
      </c>
      <c r="AD28" s="82">
        <v>0</v>
      </c>
    </row>
    <row r="29" spans="1:30" ht="12.75">
      <c r="A29" s="65" t="s">
        <v>27</v>
      </c>
      <c r="B29" s="65">
        <v>59688.5</v>
      </c>
      <c r="C29" s="105">
        <v>25218.475</v>
      </c>
      <c r="D29" s="65">
        <v>60216.3</v>
      </c>
      <c r="E29" s="93">
        <v>145123.275</v>
      </c>
      <c r="F29" s="116">
        <v>292.9</v>
      </c>
      <c r="G29" s="105">
        <v>375.3</v>
      </c>
      <c r="H29" s="65">
        <v>0</v>
      </c>
      <c r="I29" s="93">
        <v>668.2</v>
      </c>
      <c r="J29" s="65">
        <v>0</v>
      </c>
      <c r="K29" s="105">
        <v>0</v>
      </c>
      <c r="L29" s="65">
        <v>0</v>
      </c>
      <c r="M29" s="93">
        <v>0</v>
      </c>
      <c r="N29" s="65">
        <v>0</v>
      </c>
      <c r="O29" s="105">
        <v>0</v>
      </c>
      <c r="P29" s="65">
        <v>0</v>
      </c>
      <c r="Q29" s="93">
        <v>0</v>
      </c>
      <c r="R29" s="65" t="s">
        <v>27</v>
      </c>
      <c r="S29" s="13">
        <v>9545.5</v>
      </c>
      <c r="T29" s="107">
        <v>3916.534</v>
      </c>
      <c r="U29" s="13">
        <v>677</v>
      </c>
      <c r="V29" s="13">
        <v>14139.033999999998</v>
      </c>
      <c r="W29" s="13">
        <v>793.1</v>
      </c>
      <c r="X29" s="107">
        <v>231.6</v>
      </c>
      <c r="Y29" s="13">
        <v>13.3</v>
      </c>
      <c r="Z29" s="13">
        <v>1038</v>
      </c>
      <c r="AA29" s="13">
        <v>0</v>
      </c>
      <c r="AB29" s="107">
        <v>0</v>
      </c>
      <c r="AC29" s="13">
        <v>0</v>
      </c>
      <c r="AD29" s="82">
        <v>0</v>
      </c>
    </row>
    <row r="30" spans="1:30" ht="12.75">
      <c r="A30" s="65" t="s">
        <v>28</v>
      </c>
      <c r="B30" s="65">
        <v>773.1</v>
      </c>
      <c r="C30" s="105">
        <v>610.9</v>
      </c>
      <c r="D30" s="65">
        <v>2640.9</v>
      </c>
      <c r="E30" s="93">
        <v>4024.9</v>
      </c>
      <c r="F30" s="116">
        <v>0</v>
      </c>
      <c r="G30" s="105">
        <v>0</v>
      </c>
      <c r="H30" s="65">
        <v>0</v>
      </c>
      <c r="I30" s="93">
        <v>0</v>
      </c>
      <c r="J30" s="65">
        <v>0</v>
      </c>
      <c r="K30" s="105">
        <v>0</v>
      </c>
      <c r="L30" s="65">
        <v>0</v>
      </c>
      <c r="M30" s="93">
        <v>0</v>
      </c>
      <c r="N30" s="65">
        <v>0</v>
      </c>
      <c r="O30" s="105">
        <v>0</v>
      </c>
      <c r="P30" s="65">
        <v>0</v>
      </c>
      <c r="Q30" s="93">
        <v>0</v>
      </c>
      <c r="R30" s="65" t="s">
        <v>28</v>
      </c>
      <c r="S30" s="13">
        <v>0</v>
      </c>
      <c r="T30" s="107">
        <v>50.4</v>
      </c>
      <c r="U30" s="13">
        <v>13.6</v>
      </c>
      <c r="V30" s="13">
        <v>64</v>
      </c>
      <c r="W30" s="13">
        <v>0</v>
      </c>
      <c r="X30" s="107">
        <v>0</v>
      </c>
      <c r="Y30" s="13">
        <v>0</v>
      </c>
      <c r="Z30" s="13">
        <v>0</v>
      </c>
      <c r="AA30" s="13">
        <v>0</v>
      </c>
      <c r="AB30" s="107">
        <v>0</v>
      </c>
      <c r="AC30" s="13">
        <v>0</v>
      </c>
      <c r="AD30" s="82">
        <v>0</v>
      </c>
    </row>
    <row r="31" spans="1:30" ht="12.75">
      <c r="A31" s="65" t="s">
        <v>29</v>
      </c>
      <c r="B31" s="65">
        <v>1242.2</v>
      </c>
      <c r="C31" s="105">
        <v>0</v>
      </c>
      <c r="D31" s="65">
        <v>90.9</v>
      </c>
      <c r="E31" s="93">
        <v>1333.1</v>
      </c>
      <c r="F31" s="116">
        <v>3218.2</v>
      </c>
      <c r="G31" s="105">
        <v>92.58</v>
      </c>
      <c r="H31" s="65">
        <v>429.6</v>
      </c>
      <c r="I31" s="93">
        <v>3740.38</v>
      </c>
      <c r="J31" s="65">
        <v>14.6</v>
      </c>
      <c r="K31" s="105">
        <v>0</v>
      </c>
      <c r="L31" s="65">
        <v>0</v>
      </c>
      <c r="M31" s="93">
        <v>14.6</v>
      </c>
      <c r="N31" s="65">
        <v>0</v>
      </c>
      <c r="O31" s="105">
        <v>0</v>
      </c>
      <c r="P31" s="65">
        <v>0</v>
      </c>
      <c r="Q31" s="93">
        <v>0</v>
      </c>
      <c r="R31" s="65" t="s">
        <v>29</v>
      </c>
      <c r="S31" s="13">
        <v>106.4</v>
      </c>
      <c r="T31" s="107">
        <v>0</v>
      </c>
      <c r="U31" s="13">
        <v>0</v>
      </c>
      <c r="V31" s="13">
        <v>106.4</v>
      </c>
      <c r="W31" s="13">
        <v>0</v>
      </c>
      <c r="X31" s="107">
        <v>0</v>
      </c>
      <c r="Y31" s="13">
        <v>0</v>
      </c>
      <c r="Z31" s="13">
        <v>0</v>
      </c>
      <c r="AA31" s="13">
        <v>0</v>
      </c>
      <c r="AB31" s="107">
        <v>0</v>
      </c>
      <c r="AC31" s="13">
        <v>0</v>
      </c>
      <c r="AD31" s="82">
        <v>0</v>
      </c>
    </row>
    <row r="32" spans="1:30" ht="12.75">
      <c r="A32" s="65" t="s">
        <v>30</v>
      </c>
      <c r="B32" s="65">
        <v>353.3</v>
      </c>
      <c r="C32" s="105">
        <v>8.52</v>
      </c>
      <c r="D32" s="65">
        <v>7558.9</v>
      </c>
      <c r="E32" s="93">
        <v>7920.72</v>
      </c>
      <c r="F32" s="116">
        <v>6197.2</v>
      </c>
      <c r="G32" s="105">
        <v>2268.133</v>
      </c>
      <c r="H32" s="65">
        <v>39645.8</v>
      </c>
      <c r="I32" s="93">
        <v>48111.133</v>
      </c>
      <c r="J32" s="65">
        <v>401.1</v>
      </c>
      <c r="K32" s="105">
        <v>2130.8</v>
      </c>
      <c r="L32" s="65">
        <v>3750.9</v>
      </c>
      <c r="M32" s="93">
        <v>6282.8</v>
      </c>
      <c r="N32" s="65">
        <v>0</v>
      </c>
      <c r="O32" s="105">
        <v>0</v>
      </c>
      <c r="P32" s="65">
        <v>0</v>
      </c>
      <c r="Q32" s="93">
        <v>0</v>
      </c>
      <c r="R32" s="65" t="s">
        <v>30</v>
      </c>
      <c r="S32" s="13">
        <v>0</v>
      </c>
      <c r="T32" s="107">
        <v>418.4</v>
      </c>
      <c r="U32" s="13">
        <v>346.9</v>
      </c>
      <c r="V32" s="13">
        <v>765.3</v>
      </c>
      <c r="W32" s="13">
        <v>0</v>
      </c>
      <c r="X32" s="107">
        <v>0.8</v>
      </c>
      <c r="Y32" s="13">
        <v>23</v>
      </c>
      <c r="Z32" s="13">
        <v>23.8</v>
      </c>
      <c r="AA32" s="13">
        <v>0</v>
      </c>
      <c r="AB32" s="107">
        <v>0</v>
      </c>
      <c r="AC32" s="13">
        <v>0</v>
      </c>
      <c r="AD32" s="82">
        <v>0</v>
      </c>
    </row>
    <row r="33" spans="1:30" ht="12.75">
      <c r="A33" s="65" t="s">
        <v>31</v>
      </c>
      <c r="B33" s="65">
        <v>3708.1279999999997</v>
      </c>
      <c r="C33" s="105">
        <v>1454.783</v>
      </c>
      <c r="D33" s="65">
        <v>1576.801</v>
      </c>
      <c r="E33" s="93">
        <v>6739.711999999999</v>
      </c>
      <c r="F33" s="116">
        <v>35690.424</v>
      </c>
      <c r="G33" s="105">
        <v>12903.396</v>
      </c>
      <c r="H33" s="65">
        <v>10879.52</v>
      </c>
      <c r="I33" s="93">
        <v>59473.34</v>
      </c>
      <c r="J33" s="65">
        <v>4572.876</v>
      </c>
      <c r="K33" s="105">
        <v>1894.24</v>
      </c>
      <c r="L33" s="65">
        <v>2774.2980000000002</v>
      </c>
      <c r="M33" s="93">
        <v>9241.414</v>
      </c>
      <c r="N33" s="65">
        <v>89.4</v>
      </c>
      <c r="O33" s="105">
        <v>0</v>
      </c>
      <c r="P33" s="65">
        <v>0</v>
      </c>
      <c r="Q33" s="93">
        <v>89.4</v>
      </c>
      <c r="R33" s="65" t="s">
        <v>31</v>
      </c>
      <c r="S33" s="13">
        <v>117.937</v>
      </c>
      <c r="T33" s="107">
        <v>45.3</v>
      </c>
      <c r="U33" s="13">
        <v>1.9</v>
      </c>
      <c r="V33" s="13">
        <v>165.137</v>
      </c>
      <c r="W33" s="13">
        <v>82.782</v>
      </c>
      <c r="X33" s="107">
        <v>26.8</v>
      </c>
      <c r="Y33" s="13">
        <v>2.6</v>
      </c>
      <c r="Z33" s="13">
        <v>112.18199999999999</v>
      </c>
      <c r="AA33" s="13">
        <v>30.1</v>
      </c>
      <c r="AB33" s="107">
        <v>0</v>
      </c>
      <c r="AC33" s="13">
        <v>0</v>
      </c>
      <c r="AD33" s="82">
        <v>30.1</v>
      </c>
    </row>
    <row r="34" spans="1:30" ht="12.75">
      <c r="A34" s="65" t="s">
        <v>32</v>
      </c>
      <c r="B34" s="65">
        <v>273.5</v>
      </c>
      <c r="C34" s="105">
        <v>0</v>
      </c>
      <c r="D34" s="65">
        <v>0</v>
      </c>
      <c r="E34" s="93">
        <v>273.5</v>
      </c>
      <c r="F34" s="116">
        <v>500</v>
      </c>
      <c r="G34" s="105">
        <v>1433</v>
      </c>
      <c r="H34" s="65">
        <v>254.1</v>
      </c>
      <c r="I34" s="93">
        <v>2187.1</v>
      </c>
      <c r="J34" s="65">
        <v>0</v>
      </c>
      <c r="K34" s="105">
        <v>0</v>
      </c>
      <c r="L34" s="65">
        <v>2</v>
      </c>
      <c r="M34" s="93">
        <v>2</v>
      </c>
      <c r="N34" s="65">
        <v>0</v>
      </c>
      <c r="O34" s="105">
        <v>0</v>
      </c>
      <c r="P34" s="65">
        <v>0</v>
      </c>
      <c r="Q34" s="93">
        <v>0</v>
      </c>
      <c r="R34" s="65" t="s">
        <v>32</v>
      </c>
      <c r="S34" s="13">
        <v>0</v>
      </c>
      <c r="T34" s="107">
        <v>0</v>
      </c>
      <c r="U34" s="13">
        <v>0</v>
      </c>
      <c r="V34" s="13">
        <v>0</v>
      </c>
      <c r="W34" s="13">
        <v>0</v>
      </c>
      <c r="X34" s="107">
        <v>0</v>
      </c>
      <c r="Y34" s="13">
        <v>0</v>
      </c>
      <c r="Z34" s="13">
        <v>0</v>
      </c>
      <c r="AA34" s="13">
        <v>0</v>
      </c>
      <c r="AB34" s="107">
        <v>0</v>
      </c>
      <c r="AC34" s="13">
        <v>0</v>
      </c>
      <c r="AD34" s="82">
        <v>0</v>
      </c>
    </row>
    <row r="35" spans="1:30" ht="12.75">
      <c r="A35" s="65" t="s">
        <v>33</v>
      </c>
      <c r="B35" s="65">
        <v>0</v>
      </c>
      <c r="C35" s="105">
        <v>0</v>
      </c>
      <c r="D35" s="65">
        <v>5412.8</v>
      </c>
      <c r="E35" s="93">
        <v>5412.8</v>
      </c>
      <c r="F35" s="116">
        <v>0</v>
      </c>
      <c r="G35" s="105">
        <v>0</v>
      </c>
      <c r="H35" s="65">
        <v>9.3</v>
      </c>
      <c r="I35" s="93">
        <v>9.3</v>
      </c>
      <c r="J35" s="65">
        <v>0</v>
      </c>
      <c r="K35" s="105">
        <v>0</v>
      </c>
      <c r="L35" s="65">
        <v>0</v>
      </c>
      <c r="M35" s="93">
        <v>0</v>
      </c>
      <c r="N35" s="65">
        <v>0</v>
      </c>
      <c r="O35" s="105">
        <v>0</v>
      </c>
      <c r="P35" s="65">
        <v>0</v>
      </c>
      <c r="Q35" s="93">
        <v>0</v>
      </c>
      <c r="R35" s="65" t="s">
        <v>33</v>
      </c>
      <c r="S35" s="13">
        <v>0</v>
      </c>
      <c r="T35" s="107">
        <v>0</v>
      </c>
      <c r="U35" s="13">
        <v>0</v>
      </c>
      <c r="V35" s="13">
        <v>0</v>
      </c>
      <c r="W35" s="13">
        <v>0</v>
      </c>
      <c r="X35" s="107">
        <v>0</v>
      </c>
      <c r="Y35" s="13">
        <v>0</v>
      </c>
      <c r="Z35" s="13">
        <v>0</v>
      </c>
      <c r="AA35" s="13">
        <v>0</v>
      </c>
      <c r="AB35" s="107">
        <v>0</v>
      </c>
      <c r="AC35" s="13">
        <v>0</v>
      </c>
      <c r="AD35" s="82">
        <v>0</v>
      </c>
    </row>
    <row r="36" spans="1:30" ht="12.75">
      <c r="A36" s="65" t="s">
        <v>34</v>
      </c>
      <c r="B36" s="65">
        <v>106</v>
      </c>
      <c r="C36" s="105">
        <v>3218.44</v>
      </c>
      <c r="D36" s="65">
        <v>3255.3</v>
      </c>
      <c r="E36" s="93">
        <v>6579.74</v>
      </c>
      <c r="F36" s="116">
        <v>0</v>
      </c>
      <c r="G36" s="105">
        <v>280.04</v>
      </c>
      <c r="H36" s="65">
        <v>238.3</v>
      </c>
      <c r="I36" s="93">
        <v>518.34</v>
      </c>
      <c r="J36" s="65">
        <v>0</v>
      </c>
      <c r="K36" s="105">
        <v>0</v>
      </c>
      <c r="L36" s="65">
        <v>20</v>
      </c>
      <c r="M36" s="93">
        <v>20</v>
      </c>
      <c r="N36" s="65">
        <v>0</v>
      </c>
      <c r="O36" s="105">
        <v>4.1</v>
      </c>
      <c r="P36" s="65">
        <v>971.6</v>
      </c>
      <c r="Q36" s="93">
        <v>975.7</v>
      </c>
      <c r="R36" s="65" t="s">
        <v>34</v>
      </c>
      <c r="S36" s="13">
        <v>9</v>
      </c>
      <c r="T36" s="107">
        <v>398.4</v>
      </c>
      <c r="U36" s="13">
        <v>95.4</v>
      </c>
      <c r="V36" s="13">
        <v>502.8</v>
      </c>
      <c r="W36" s="13">
        <v>0</v>
      </c>
      <c r="X36" s="107">
        <v>357.3</v>
      </c>
      <c r="Y36" s="13">
        <v>106.5</v>
      </c>
      <c r="Z36" s="13">
        <v>463.8</v>
      </c>
      <c r="AA36" s="13">
        <v>0</v>
      </c>
      <c r="AB36" s="107">
        <v>0</v>
      </c>
      <c r="AC36" s="13">
        <v>0</v>
      </c>
      <c r="AD36" s="82">
        <v>0</v>
      </c>
    </row>
    <row r="37" spans="1:30" ht="12.75">
      <c r="A37" s="65" t="s">
        <v>35</v>
      </c>
      <c r="B37" s="65">
        <v>0</v>
      </c>
      <c r="C37" s="105">
        <v>4617.6359999999995</v>
      </c>
      <c r="D37" s="65">
        <v>33682.2</v>
      </c>
      <c r="E37" s="93">
        <v>38299.835999999996</v>
      </c>
      <c r="F37" s="116">
        <v>0</v>
      </c>
      <c r="G37" s="105">
        <v>3591.47</v>
      </c>
      <c r="H37" s="65">
        <v>8446.4</v>
      </c>
      <c r="I37" s="93">
        <v>12037.87</v>
      </c>
      <c r="J37" s="65">
        <v>0</v>
      </c>
      <c r="K37" s="105">
        <v>0</v>
      </c>
      <c r="L37" s="65">
        <v>0</v>
      </c>
      <c r="M37" s="93">
        <v>0</v>
      </c>
      <c r="N37" s="65">
        <v>0</v>
      </c>
      <c r="O37" s="105">
        <v>79.7</v>
      </c>
      <c r="P37" s="65">
        <v>0</v>
      </c>
      <c r="Q37" s="93">
        <v>79.7</v>
      </c>
      <c r="R37" s="65" t="s">
        <v>35</v>
      </c>
      <c r="S37" s="13">
        <v>0</v>
      </c>
      <c r="T37" s="107">
        <v>509.3</v>
      </c>
      <c r="U37" s="13">
        <v>648.7</v>
      </c>
      <c r="V37" s="13">
        <v>1158</v>
      </c>
      <c r="W37" s="13">
        <v>0</v>
      </c>
      <c r="X37" s="107">
        <v>3.2</v>
      </c>
      <c r="Y37" s="13">
        <v>0</v>
      </c>
      <c r="Z37" s="13">
        <v>3.2</v>
      </c>
      <c r="AA37" s="13">
        <v>0</v>
      </c>
      <c r="AB37" s="107">
        <v>0</v>
      </c>
      <c r="AC37" s="13">
        <v>0</v>
      </c>
      <c r="AD37" s="82">
        <v>0</v>
      </c>
    </row>
    <row r="38" spans="1:30" ht="12.75">
      <c r="A38" s="65" t="s">
        <v>36</v>
      </c>
      <c r="B38" s="65">
        <v>39863.1</v>
      </c>
      <c r="C38" s="105">
        <v>10538.872</v>
      </c>
      <c r="D38" s="65">
        <v>0</v>
      </c>
      <c r="E38" s="93">
        <v>50401.971999999994</v>
      </c>
      <c r="F38" s="116">
        <v>24366.2</v>
      </c>
      <c r="G38" s="105">
        <v>14882.011000000002</v>
      </c>
      <c r="H38" s="65">
        <v>2651.1</v>
      </c>
      <c r="I38" s="93">
        <v>41899.310999999994</v>
      </c>
      <c r="J38" s="65">
        <v>0</v>
      </c>
      <c r="K38" s="105">
        <v>0</v>
      </c>
      <c r="L38" s="65">
        <v>0</v>
      </c>
      <c r="M38" s="93">
        <v>0</v>
      </c>
      <c r="N38" s="65">
        <v>18.7</v>
      </c>
      <c r="O38" s="105">
        <v>200.9</v>
      </c>
      <c r="P38" s="65">
        <v>0</v>
      </c>
      <c r="Q38" s="93">
        <v>219.6</v>
      </c>
      <c r="R38" s="65" t="s">
        <v>36</v>
      </c>
      <c r="S38" s="13">
        <v>870.2</v>
      </c>
      <c r="T38" s="107">
        <v>929.4</v>
      </c>
      <c r="U38" s="13">
        <v>2172</v>
      </c>
      <c r="V38" s="13">
        <v>3971.6</v>
      </c>
      <c r="W38" s="13">
        <v>36</v>
      </c>
      <c r="X38" s="107">
        <v>43.33</v>
      </c>
      <c r="Y38" s="13">
        <v>0</v>
      </c>
      <c r="Z38" s="13">
        <v>79.33</v>
      </c>
      <c r="AA38" s="13">
        <v>0</v>
      </c>
      <c r="AB38" s="107">
        <v>0</v>
      </c>
      <c r="AC38" s="13">
        <v>0</v>
      </c>
      <c r="AD38" s="82">
        <v>0</v>
      </c>
    </row>
    <row r="39" spans="1:30" ht="12.75">
      <c r="A39" s="65" t="s">
        <v>37</v>
      </c>
      <c r="B39" s="65">
        <v>858.2</v>
      </c>
      <c r="C39" s="105">
        <v>149.774</v>
      </c>
      <c r="D39" s="65">
        <v>0</v>
      </c>
      <c r="E39" s="93">
        <v>1007.974</v>
      </c>
      <c r="F39" s="116">
        <v>3653.6</v>
      </c>
      <c r="G39" s="105">
        <v>622.043</v>
      </c>
      <c r="H39" s="65">
        <v>125.54400000000001</v>
      </c>
      <c r="I39" s="93">
        <v>4401.186999999999</v>
      </c>
      <c r="J39" s="65">
        <v>2323.9</v>
      </c>
      <c r="K39" s="105">
        <v>120.92</v>
      </c>
      <c r="L39" s="65">
        <v>0</v>
      </c>
      <c r="M39" s="93">
        <v>2444.82</v>
      </c>
      <c r="N39" s="65">
        <v>0</v>
      </c>
      <c r="O39" s="105">
        <v>0</v>
      </c>
      <c r="P39" s="65">
        <v>0</v>
      </c>
      <c r="Q39" s="93">
        <v>0</v>
      </c>
      <c r="R39" s="65" t="s">
        <v>37</v>
      </c>
      <c r="S39" s="13">
        <v>331.5</v>
      </c>
      <c r="T39" s="107">
        <v>0</v>
      </c>
      <c r="U39" s="13">
        <v>8.107</v>
      </c>
      <c r="V39" s="13">
        <v>339.60699999999997</v>
      </c>
      <c r="W39" s="13">
        <v>0</v>
      </c>
      <c r="X39" s="107">
        <v>0</v>
      </c>
      <c r="Y39" s="13">
        <v>0</v>
      </c>
      <c r="Z39" s="13">
        <v>0</v>
      </c>
      <c r="AA39" s="13">
        <v>9.3</v>
      </c>
      <c r="AB39" s="107">
        <v>0</v>
      </c>
      <c r="AC39" s="13">
        <v>0</v>
      </c>
      <c r="AD39" s="82">
        <v>9.3</v>
      </c>
    </row>
    <row r="40" spans="1:30" ht="12.75">
      <c r="A40" s="65" t="s">
        <v>38</v>
      </c>
      <c r="B40" s="65">
        <v>4565.6</v>
      </c>
      <c r="C40" s="105">
        <v>735.824</v>
      </c>
      <c r="D40" s="65">
        <v>0</v>
      </c>
      <c r="E40" s="93">
        <v>5301.424</v>
      </c>
      <c r="F40" s="116">
        <v>19</v>
      </c>
      <c r="G40" s="105">
        <v>0</v>
      </c>
      <c r="H40" s="65">
        <v>0</v>
      </c>
      <c r="I40" s="93">
        <v>19</v>
      </c>
      <c r="J40" s="65">
        <v>3570.6</v>
      </c>
      <c r="K40" s="105">
        <v>0</v>
      </c>
      <c r="L40" s="65">
        <v>0</v>
      </c>
      <c r="M40" s="93">
        <v>3570.6</v>
      </c>
      <c r="N40" s="65">
        <v>0</v>
      </c>
      <c r="O40" s="105">
        <v>0</v>
      </c>
      <c r="P40" s="65">
        <v>0</v>
      </c>
      <c r="Q40" s="93">
        <v>0</v>
      </c>
      <c r="R40" s="65" t="s">
        <v>38</v>
      </c>
      <c r="S40" s="13">
        <v>0</v>
      </c>
      <c r="T40" s="107">
        <v>0</v>
      </c>
      <c r="U40" s="13">
        <v>0</v>
      </c>
      <c r="V40" s="13">
        <v>0</v>
      </c>
      <c r="W40" s="13">
        <v>0</v>
      </c>
      <c r="X40" s="107">
        <v>0</v>
      </c>
      <c r="Y40" s="13">
        <v>0</v>
      </c>
      <c r="Z40" s="13">
        <v>0</v>
      </c>
      <c r="AA40" s="13">
        <v>0</v>
      </c>
      <c r="AB40" s="107">
        <v>0</v>
      </c>
      <c r="AC40" s="13">
        <v>0</v>
      </c>
      <c r="AD40" s="82">
        <v>0</v>
      </c>
    </row>
    <row r="41" spans="1:30" ht="12.75">
      <c r="A41" s="65" t="s">
        <v>39</v>
      </c>
      <c r="B41" s="65">
        <v>0</v>
      </c>
      <c r="C41" s="105">
        <v>5730.7</v>
      </c>
      <c r="D41" s="65">
        <v>0</v>
      </c>
      <c r="E41" s="93">
        <v>5730.7</v>
      </c>
      <c r="F41" s="116">
        <v>356.885</v>
      </c>
      <c r="G41" s="105">
        <v>219.7</v>
      </c>
      <c r="H41" s="65">
        <v>2960.3</v>
      </c>
      <c r="I41" s="93">
        <v>3536.885</v>
      </c>
      <c r="J41" s="65">
        <v>184.5</v>
      </c>
      <c r="K41" s="105">
        <v>564.5</v>
      </c>
      <c r="L41" s="65">
        <v>635.2</v>
      </c>
      <c r="M41" s="93">
        <v>1384.2</v>
      </c>
      <c r="N41" s="65">
        <v>0</v>
      </c>
      <c r="O41" s="105">
        <v>0</v>
      </c>
      <c r="P41" s="65">
        <v>0</v>
      </c>
      <c r="Q41" s="93">
        <v>0</v>
      </c>
      <c r="R41" s="65" t="s">
        <v>39</v>
      </c>
      <c r="S41" s="13">
        <v>0</v>
      </c>
      <c r="T41" s="107">
        <v>0</v>
      </c>
      <c r="U41" s="13">
        <v>0</v>
      </c>
      <c r="V41" s="13">
        <v>0</v>
      </c>
      <c r="W41" s="13">
        <v>0</v>
      </c>
      <c r="X41" s="107">
        <v>0</v>
      </c>
      <c r="Y41" s="13">
        <v>0</v>
      </c>
      <c r="Z41" s="13">
        <v>0</v>
      </c>
      <c r="AA41" s="13">
        <v>0</v>
      </c>
      <c r="AB41" s="107">
        <v>0</v>
      </c>
      <c r="AC41" s="13">
        <v>0</v>
      </c>
      <c r="AD41" s="82">
        <v>0</v>
      </c>
    </row>
    <row r="42" spans="1:30" ht="12.75">
      <c r="A42" s="65" t="s">
        <v>40</v>
      </c>
      <c r="B42" s="65">
        <v>0</v>
      </c>
      <c r="C42" s="105">
        <v>6590.5</v>
      </c>
      <c r="D42" s="65">
        <v>14619.25</v>
      </c>
      <c r="E42" s="93">
        <v>21209.75</v>
      </c>
      <c r="F42" s="116">
        <v>0</v>
      </c>
      <c r="G42" s="105">
        <v>1809.3</v>
      </c>
      <c r="H42" s="65">
        <v>6482.32</v>
      </c>
      <c r="I42" s="93">
        <v>8291.62</v>
      </c>
      <c r="J42" s="65">
        <v>0</v>
      </c>
      <c r="K42" s="105">
        <v>0</v>
      </c>
      <c r="L42" s="65">
        <v>30.66</v>
      </c>
      <c r="M42" s="93">
        <v>30.66</v>
      </c>
      <c r="N42" s="65">
        <v>0</v>
      </c>
      <c r="O42" s="105">
        <v>13.6</v>
      </c>
      <c r="P42" s="65">
        <v>0</v>
      </c>
      <c r="Q42" s="93">
        <v>13.6</v>
      </c>
      <c r="R42" s="65" t="s">
        <v>40</v>
      </c>
      <c r="S42" s="13">
        <v>0</v>
      </c>
      <c r="T42" s="107">
        <v>904.875</v>
      </c>
      <c r="U42" s="13">
        <v>3038.19</v>
      </c>
      <c r="V42" s="13">
        <v>3943.0649999999996</v>
      </c>
      <c r="W42" s="13">
        <v>0</v>
      </c>
      <c r="X42" s="107">
        <v>0</v>
      </c>
      <c r="Y42" s="13">
        <v>355.03</v>
      </c>
      <c r="Z42" s="13">
        <v>355.03</v>
      </c>
      <c r="AA42" s="13">
        <v>0</v>
      </c>
      <c r="AB42" s="107">
        <v>0</v>
      </c>
      <c r="AC42" s="13">
        <v>0</v>
      </c>
      <c r="AD42" s="82">
        <v>0</v>
      </c>
    </row>
    <row r="43" spans="1:30" ht="12.75">
      <c r="A43" s="65" t="s">
        <v>41</v>
      </c>
      <c r="B43">
        <v>0</v>
      </c>
      <c r="C43" s="106">
        <v>3</v>
      </c>
      <c r="D43">
        <v>0</v>
      </c>
      <c r="E43" s="94">
        <v>3</v>
      </c>
      <c r="F43" s="117">
        <v>0</v>
      </c>
      <c r="G43" s="106">
        <v>13.6</v>
      </c>
      <c r="H43">
        <v>0</v>
      </c>
      <c r="I43" s="94">
        <v>13.6</v>
      </c>
      <c r="J43">
        <v>0</v>
      </c>
      <c r="K43" s="106">
        <v>0</v>
      </c>
      <c r="L43">
        <v>0</v>
      </c>
      <c r="M43" s="94">
        <v>0</v>
      </c>
      <c r="N43">
        <v>0</v>
      </c>
      <c r="O43" s="106">
        <v>0</v>
      </c>
      <c r="P43">
        <v>0</v>
      </c>
      <c r="Q43" s="94">
        <v>0</v>
      </c>
      <c r="R43" s="65" t="s">
        <v>41</v>
      </c>
      <c r="S43" s="13">
        <v>0</v>
      </c>
      <c r="T43" s="107">
        <v>0</v>
      </c>
      <c r="U43" s="13">
        <v>0</v>
      </c>
      <c r="V43" s="13">
        <v>0</v>
      </c>
      <c r="W43" s="13">
        <v>0</v>
      </c>
      <c r="X43" s="107">
        <v>0</v>
      </c>
      <c r="Y43" s="13">
        <v>0</v>
      </c>
      <c r="Z43" s="13">
        <v>0</v>
      </c>
      <c r="AA43" s="13">
        <v>0</v>
      </c>
      <c r="AB43" s="107">
        <v>0</v>
      </c>
      <c r="AC43" s="13">
        <v>0</v>
      </c>
      <c r="AD43" s="82">
        <v>0</v>
      </c>
    </row>
    <row r="44" spans="1:30" ht="12.75">
      <c r="A44" s="65" t="s">
        <v>42</v>
      </c>
      <c r="B44" s="65">
        <v>0</v>
      </c>
      <c r="C44" s="105">
        <v>53.1</v>
      </c>
      <c r="D44" s="65">
        <v>0</v>
      </c>
      <c r="E44" s="93">
        <v>53.1</v>
      </c>
      <c r="F44" s="116">
        <v>0</v>
      </c>
      <c r="G44" s="105">
        <v>63.8</v>
      </c>
      <c r="H44" s="65">
        <v>0</v>
      </c>
      <c r="I44" s="93">
        <v>63.8</v>
      </c>
      <c r="J44" s="65">
        <v>0</v>
      </c>
      <c r="K44" s="105">
        <v>0</v>
      </c>
      <c r="L44" s="65">
        <v>26.8</v>
      </c>
      <c r="M44" s="93">
        <v>26.8</v>
      </c>
      <c r="N44" s="65">
        <v>0</v>
      </c>
      <c r="O44" s="105">
        <v>0</v>
      </c>
      <c r="P44" s="65">
        <v>0</v>
      </c>
      <c r="Q44" s="93">
        <v>0</v>
      </c>
      <c r="R44" s="65" t="s">
        <v>42</v>
      </c>
      <c r="S44" s="13">
        <v>0</v>
      </c>
      <c r="T44" s="107">
        <v>0</v>
      </c>
      <c r="U44" s="13">
        <v>0</v>
      </c>
      <c r="V44" s="13">
        <v>0</v>
      </c>
      <c r="W44" s="13">
        <v>0</v>
      </c>
      <c r="X44" s="107">
        <v>0</v>
      </c>
      <c r="Y44" s="13">
        <v>0</v>
      </c>
      <c r="Z44" s="13">
        <v>0</v>
      </c>
      <c r="AA44" s="13">
        <v>0</v>
      </c>
      <c r="AB44" s="107">
        <v>0</v>
      </c>
      <c r="AC44" s="13">
        <v>0</v>
      </c>
      <c r="AD44" s="82">
        <v>0</v>
      </c>
    </row>
    <row r="45" spans="1:30" ht="12.75">
      <c r="A45" s="65" t="s">
        <v>43</v>
      </c>
      <c r="B45" s="65">
        <v>13166.2</v>
      </c>
      <c r="C45" s="105">
        <v>4353.8</v>
      </c>
      <c r="D45" s="65">
        <v>0</v>
      </c>
      <c r="E45" s="93">
        <v>17520</v>
      </c>
      <c r="F45" s="116">
        <v>4.9</v>
      </c>
      <c r="G45" s="105">
        <v>1265.1</v>
      </c>
      <c r="H45" s="65">
        <v>0</v>
      </c>
      <c r="I45" s="93">
        <v>1270</v>
      </c>
      <c r="J45" s="65">
        <v>0</v>
      </c>
      <c r="K45" s="105">
        <v>0</v>
      </c>
      <c r="L45" s="65">
        <v>0</v>
      </c>
      <c r="M45" s="93">
        <v>0</v>
      </c>
      <c r="N45" s="65">
        <v>0</v>
      </c>
      <c r="O45" s="105">
        <v>0</v>
      </c>
      <c r="P45" s="65">
        <v>0</v>
      </c>
      <c r="Q45" s="93">
        <v>0</v>
      </c>
      <c r="R45" s="65" t="s">
        <v>43</v>
      </c>
      <c r="S45" s="13">
        <v>453.5</v>
      </c>
      <c r="T45" s="107">
        <v>112.4</v>
      </c>
      <c r="U45" s="13">
        <v>16.7</v>
      </c>
      <c r="V45" s="13">
        <v>582.6</v>
      </c>
      <c r="W45" s="13">
        <v>0</v>
      </c>
      <c r="X45" s="107">
        <v>0</v>
      </c>
      <c r="Y45" s="13">
        <v>0</v>
      </c>
      <c r="Z45" s="13">
        <v>0</v>
      </c>
      <c r="AA45" s="13">
        <v>1124.5</v>
      </c>
      <c r="AB45" s="107">
        <v>0</v>
      </c>
      <c r="AC45" s="13">
        <v>0</v>
      </c>
      <c r="AD45" s="82">
        <v>1124.5</v>
      </c>
    </row>
    <row r="46" spans="1:30" ht="12" customHeight="1">
      <c r="A46" s="65" t="s">
        <v>44</v>
      </c>
      <c r="B46" s="65">
        <v>13086.702000000001</v>
      </c>
      <c r="C46" s="105">
        <v>7716.195000000001</v>
      </c>
      <c r="D46" s="65">
        <v>9665.2</v>
      </c>
      <c r="E46" s="93">
        <v>30468.097</v>
      </c>
      <c r="F46" s="116">
        <v>1908.055</v>
      </c>
      <c r="G46" s="105">
        <v>2096.341</v>
      </c>
      <c r="H46" s="65">
        <v>562.8</v>
      </c>
      <c r="I46" s="93">
        <v>4567.196</v>
      </c>
      <c r="J46" s="65">
        <v>0</v>
      </c>
      <c r="K46" s="105">
        <v>49.448</v>
      </c>
      <c r="L46" s="65">
        <v>158.6</v>
      </c>
      <c r="M46" s="93">
        <v>208.048</v>
      </c>
      <c r="N46" s="65">
        <v>2.96</v>
      </c>
      <c r="O46" s="105">
        <v>18.6</v>
      </c>
      <c r="P46" s="65">
        <v>165.45</v>
      </c>
      <c r="Q46" s="93">
        <v>187.01</v>
      </c>
      <c r="R46" s="65" t="s">
        <v>44</v>
      </c>
      <c r="S46" s="13">
        <v>2793.87</v>
      </c>
      <c r="T46" s="107">
        <v>1456.056</v>
      </c>
      <c r="U46" s="13">
        <v>53.9</v>
      </c>
      <c r="V46" s="13">
        <v>4303.826000000001</v>
      </c>
      <c r="W46" s="13">
        <v>176.629</v>
      </c>
      <c r="X46" s="107">
        <v>71.075</v>
      </c>
      <c r="Y46" s="13">
        <v>2</v>
      </c>
      <c r="Z46" s="13">
        <v>249.70399999999995</v>
      </c>
      <c r="AA46" s="13">
        <v>0</v>
      </c>
      <c r="AB46" s="107">
        <v>0</v>
      </c>
      <c r="AC46" s="13">
        <v>0</v>
      </c>
      <c r="AD46" s="82">
        <v>0</v>
      </c>
    </row>
    <row r="47" spans="1:30" ht="12.75">
      <c r="A47" s="65" t="s">
        <v>45</v>
      </c>
      <c r="B47" s="65">
        <v>231.6</v>
      </c>
      <c r="C47" s="105">
        <v>0</v>
      </c>
      <c r="D47" s="65">
        <v>0</v>
      </c>
      <c r="E47" s="93">
        <v>231.6</v>
      </c>
      <c r="F47" s="116">
        <v>1369.1</v>
      </c>
      <c r="G47" s="105">
        <v>159.3</v>
      </c>
      <c r="H47" s="65">
        <v>0</v>
      </c>
      <c r="I47" s="93">
        <v>1528.4</v>
      </c>
      <c r="J47" s="65">
        <v>0</v>
      </c>
      <c r="K47" s="105">
        <v>0</v>
      </c>
      <c r="L47" s="65">
        <v>0</v>
      </c>
      <c r="M47" s="93">
        <v>0</v>
      </c>
      <c r="N47" s="65">
        <v>0</v>
      </c>
      <c r="O47" s="105">
        <v>0</v>
      </c>
      <c r="P47" s="65">
        <v>0</v>
      </c>
      <c r="Q47" s="93">
        <v>0</v>
      </c>
      <c r="R47" s="65" t="s">
        <v>45</v>
      </c>
      <c r="S47" s="13">
        <v>0</v>
      </c>
      <c r="T47" s="107">
        <v>0</v>
      </c>
      <c r="U47" s="13">
        <v>0</v>
      </c>
      <c r="V47" s="13">
        <v>0</v>
      </c>
      <c r="W47" s="13">
        <v>0</v>
      </c>
      <c r="X47" s="107">
        <v>0</v>
      </c>
      <c r="Y47" s="13">
        <v>0</v>
      </c>
      <c r="Z47" s="13">
        <v>0</v>
      </c>
      <c r="AA47" s="13">
        <v>0</v>
      </c>
      <c r="AB47" s="107">
        <v>0</v>
      </c>
      <c r="AC47" s="13">
        <v>0</v>
      </c>
      <c r="AD47" s="82">
        <v>0</v>
      </c>
    </row>
    <row r="48" spans="1:30" ht="12.75">
      <c r="A48" s="65" t="s">
        <v>46</v>
      </c>
      <c r="B48" s="65">
        <v>0</v>
      </c>
      <c r="C48" s="105">
        <v>3121.8</v>
      </c>
      <c r="D48" s="65">
        <v>0</v>
      </c>
      <c r="E48" s="93">
        <v>3121.8</v>
      </c>
      <c r="F48" s="116">
        <v>15264</v>
      </c>
      <c r="G48" s="105">
        <v>19845.3</v>
      </c>
      <c r="H48" s="65">
        <v>702.3</v>
      </c>
      <c r="I48" s="93">
        <v>35811.6</v>
      </c>
      <c r="J48" s="65">
        <v>3038.4</v>
      </c>
      <c r="K48" s="105">
        <v>5117.6</v>
      </c>
      <c r="L48" s="65">
        <v>1338.1</v>
      </c>
      <c r="M48" s="93">
        <v>9494.1</v>
      </c>
      <c r="N48" s="65">
        <v>0</v>
      </c>
      <c r="O48" s="105">
        <v>0</v>
      </c>
      <c r="P48" s="65">
        <v>0</v>
      </c>
      <c r="Q48" s="93">
        <v>0</v>
      </c>
      <c r="R48" s="65" t="s">
        <v>46</v>
      </c>
      <c r="S48" s="13">
        <v>0</v>
      </c>
      <c r="T48" s="107">
        <v>247.2</v>
      </c>
      <c r="U48" s="13">
        <v>39.2</v>
      </c>
      <c r="V48" s="13">
        <v>286.4</v>
      </c>
      <c r="W48" s="13">
        <v>0</v>
      </c>
      <c r="X48" s="107">
        <v>135.1</v>
      </c>
      <c r="Y48" s="13">
        <v>365.6</v>
      </c>
      <c r="Z48" s="13">
        <v>500.7</v>
      </c>
      <c r="AA48" s="13">
        <v>0</v>
      </c>
      <c r="AB48" s="107">
        <v>0</v>
      </c>
      <c r="AC48" s="13">
        <v>0</v>
      </c>
      <c r="AD48" s="82">
        <v>0</v>
      </c>
    </row>
    <row r="49" spans="1:30" ht="12.75">
      <c r="A49" s="65" t="s">
        <v>47</v>
      </c>
      <c r="B49" s="65">
        <v>0</v>
      </c>
      <c r="C49" s="105">
        <v>0</v>
      </c>
      <c r="D49" s="65">
        <v>0</v>
      </c>
      <c r="E49" s="93">
        <v>0</v>
      </c>
      <c r="F49" s="116">
        <v>6.9</v>
      </c>
      <c r="G49" s="105">
        <v>0</v>
      </c>
      <c r="H49" s="65">
        <v>0</v>
      </c>
      <c r="I49" s="93">
        <v>6.9</v>
      </c>
      <c r="J49" s="65">
        <v>0</v>
      </c>
      <c r="K49" s="105">
        <v>0</v>
      </c>
      <c r="L49" s="65">
        <v>0</v>
      </c>
      <c r="M49" s="93">
        <v>0</v>
      </c>
      <c r="N49" s="65">
        <v>0</v>
      </c>
      <c r="O49" s="105">
        <v>0</v>
      </c>
      <c r="P49" s="65">
        <v>0</v>
      </c>
      <c r="Q49" s="93">
        <v>0</v>
      </c>
      <c r="R49" s="65" t="s">
        <v>47</v>
      </c>
      <c r="S49" s="13">
        <v>0</v>
      </c>
      <c r="T49" s="107">
        <v>0</v>
      </c>
      <c r="U49" s="13">
        <v>0</v>
      </c>
      <c r="V49" s="13">
        <v>0</v>
      </c>
      <c r="W49" s="13">
        <v>0</v>
      </c>
      <c r="X49" s="107">
        <v>0</v>
      </c>
      <c r="Y49" s="13">
        <v>0</v>
      </c>
      <c r="Z49" s="13">
        <v>0</v>
      </c>
      <c r="AA49" s="13">
        <v>0</v>
      </c>
      <c r="AB49" s="107">
        <v>0</v>
      </c>
      <c r="AC49" s="13">
        <v>0</v>
      </c>
      <c r="AD49" s="82">
        <v>0</v>
      </c>
    </row>
    <row r="50" spans="1:30" ht="12.75">
      <c r="A50" s="65" t="s">
        <v>48</v>
      </c>
      <c r="B50" s="65">
        <v>3498</v>
      </c>
      <c r="C50" s="105">
        <v>1870.8</v>
      </c>
      <c r="D50" s="65">
        <v>12.9</v>
      </c>
      <c r="E50" s="93">
        <v>5381.7</v>
      </c>
      <c r="F50" s="116">
        <v>3928.1</v>
      </c>
      <c r="G50" s="105">
        <v>1612.3</v>
      </c>
      <c r="H50" s="65">
        <v>4.7</v>
      </c>
      <c r="I50" s="93">
        <v>5545.1</v>
      </c>
      <c r="J50" s="65">
        <v>0</v>
      </c>
      <c r="K50" s="105">
        <v>0</v>
      </c>
      <c r="L50" s="65">
        <v>0</v>
      </c>
      <c r="M50" s="93">
        <v>0</v>
      </c>
      <c r="N50" s="65">
        <v>416.6</v>
      </c>
      <c r="O50" s="105">
        <v>0</v>
      </c>
      <c r="P50" s="65">
        <v>0</v>
      </c>
      <c r="Q50" s="93">
        <v>416.6</v>
      </c>
      <c r="R50" s="65" t="s">
        <v>48</v>
      </c>
      <c r="S50" s="13">
        <v>1249.8</v>
      </c>
      <c r="T50" s="107">
        <v>52.7</v>
      </c>
      <c r="U50" s="13">
        <v>18.9</v>
      </c>
      <c r="V50" s="13">
        <v>1321.4</v>
      </c>
      <c r="W50" s="13">
        <v>214.1</v>
      </c>
      <c r="X50" s="107">
        <v>81.9</v>
      </c>
      <c r="Y50" s="13">
        <v>0.6</v>
      </c>
      <c r="Z50" s="13">
        <v>296.6</v>
      </c>
      <c r="AA50" s="13">
        <v>204.9</v>
      </c>
      <c r="AB50" s="107">
        <v>0</v>
      </c>
      <c r="AC50" s="13">
        <v>0</v>
      </c>
      <c r="AD50" s="82">
        <v>204.9</v>
      </c>
    </row>
    <row r="51" spans="1:30" ht="12.75">
      <c r="A51" s="65" t="s">
        <v>49</v>
      </c>
      <c r="B51" s="65">
        <v>40.3</v>
      </c>
      <c r="C51" s="105">
        <v>24.6</v>
      </c>
      <c r="D51" s="65">
        <v>0</v>
      </c>
      <c r="E51" s="93">
        <v>64.9</v>
      </c>
      <c r="F51" s="116">
        <v>0</v>
      </c>
      <c r="G51" s="105">
        <v>0</v>
      </c>
      <c r="H51" s="65">
        <v>0</v>
      </c>
      <c r="I51" s="93">
        <v>0</v>
      </c>
      <c r="J51" s="65">
        <v>0</v>
      </c>
      <c r="K51" s="105">
        <v>0</v>
      </c>
      <c r="L51" s="65">
        <v>0</v>
      </c>
      <c r="M51" s="93">
        <v>0</v>
      </c>
      <c r="N51" s="65">
        <v>0</v>
      </c>
      <c r="O51" s="105">
        <v>0</v>
      </c>
      <c r="P51" s="65">
        <v>0</v>
      </c>
      <c r="Q51" s="93">
        <v>0</v>
      </c>
      <c r="R51" s="65" t="s">
        <v>49</v>
      </c>
      <c r="S51" s="13">
        <v>0</v>
      </c>
      <c r="T51" s="107">
        <v>18.1</v>
      </c>
      <c r="U51" s="13">
        <v>0</v>
      </c>
      <c r="V51" s="13">
        <v>18.1</v>
      </c>
      <c r="W51" s="13">
        <v>19.4</v>
      </c>
      <c r="X51" s="107">
        <v>23</v>
      </c>
      <c r="Y51" s="13">
        <v>0</v>
      </c>
      <c r="Z51" s="13">
        <v>42.4</v>
      </c>
      <c r="AA51" s="13">
        <v>0</v>
      </c>
      <c r="AB51" s="107">
        <v>0</v>
      </c>
      <c r="AC51" s="13">
        <v>0</v>
      </c>
      <c r="AD51" s="82">
        <v>0</v>
      </c>
    </row>
    <row r="52" spans="1:30" ht="12.75">
      <c r="A52" s="65" t="s">
        <v>50</v>
      </c>
      <c r="B52" s="65">
        <v>93243.507</v>
      </c>
      <c r="C52" s="105">
        <v>7943.32</v>
      </c>
      <c r="D52" s="65">
        <v>0</v>
      </c>
      <c r="E52" s="93">
        <v>101186.82699999999</v>
      </c>
      <c r="F52" s="116">
        <v>2149.23</v>
      </c>
      <c r="G52" s="105">
        <v>135.6</v>
      </c>
      <c r="H52" s="65">
        <v>0</v>
      </c>
      <c r="I52" s="93">
        <v>2284.83</v>
      </c>
      <c r="J52" s="65">
        <v>9.91</v>
      </c>
      <c r="K52" s="105">
        <v>0</v>
      </c>
      <c r="L52" s="65">
        <v>0</v>
      </c>
      <c r="M52" s="93">
        <v>9.91</v>
      </c>
      <c r="N52" s="65">
        <v>0</v>
      </c>
      <c r="O52" s="105">
        <v>0</v>
      </c>
      <c r="P52" s="65">
        <v>0</v>
      </c>
      <c r="Q52" s="93">
        <v>0</v>
      </c>
      <c r="R52" s="65" t="s">
        <v>50</v>
      </c>
      <c r="S52" s="13">
        <v>20310.700999999997</v>
      </c>
      <c r="T52" s="107">
        <v>2848.533</v>
      </c>
      <c r="U52" s="13">
        <v>0</v>
      </c>
      <c r="V52" s="13">
        <v>23159.233999999997</v>
      </c>
      <c r="W52" s="13">
        <v>7403.981</v>
      </c>
      <c r="X52" s="107">
        <v>166.9</v>
      </c>
      <c r="Y52" s="13">
        <v>0</v>
      </c>
      <c r="Z52" s="13">
        <v>7570.880999999999</v>
      </c>
      <c r="AA52" s="13">
        <v>0</v>
      </c>
      <c r="AB52" s="107">
        <v>0</v>
      </c>
      <c r="AC52" s="13">
        <v>0</v>
      </c>
      <c r="AD52" s="82">
        <v>0</v>
      </c>
    </row>
    <row r="53" spans="1:30" ht="12.75">
      <c r="A53" s="65" t="s">
        <v>51</v>
      </c>
      <c r="B53" s="65">
        <v>16316.2</v>
      </c>
      <c r="C53" s="105">
        <v>2917.6769999999997</v>
      </c>
      <c r="D53" s="65">
        <v>0</v>
      </c>
      <c r="E53" s="93">
        <v>19233.877</v>
      </c>
      <c r="F53" s="116">
        <v>742.3</v>
      </c>
      <c r="G53" s="105">
        <v>8.044</v>
      </c>
      <c r="H53" s="65">
        <v>0</v>
      </c>
      <c r="I53" s="93">
        <v>750.3439999999999</v>
      </c>
      <c r="J53" s="65">
        <v>0</v>
      </c>
      <c r="K53" s="105">
        <v>312.448</v>
      </c>
      <c r="L53" s="65">
        <v>0</v>
      </c>
      <c r="M53" s="93">
        <v>312.448</v>
      </c>
      <c r="N53" s="65">
        <v>0</v>
      </c>
      <c r="O53" s="105">
        <v>0</v>
      </c>
      <c r="P53" s="65">
        <v>0</v>
      </c>
      <c r="Q53" s="93">
        <v>0</v>
      </c>
      <c r="R53" s="65" t="s">
        <v>51</v>
      </c>
      <c r="S53" s="13">
        <v>432.1</v>
      </c>
      <c r="T53" s="107">
        <v>322.886</v>
      </c>
      <c r="U53" s="13">
        <v>0</v>
      </c>
      <c r="V53" s="13">
        <v>754.9860000000001</v>
      </c>
      <c r="W53" s="13">
        <v>33.46</v>
      </c>
      <c r="X53" s="107">
        <v>96.077</v>
      </c>
      <c r="Y53" s="13">
        <v>0</v>
      </c>
      <c r="Z53" s="13">
        <v>129.537</v>
      </c>
      <c r="AA53" s="13">
        <v>0</v>
      </c>
      <c r="AB53" s="107">
        <v>0</v>
      </c>
      <c r="AC53" s="13">
        <v>0</v>
      </c>
      <c r="AD53" s="82">
        <v>0</v>
      </c>
    </row>
    <row r="54" spans="1:30" ht="12.75">
      <c r="A54" s="65" t="s">
        <v>52</v>
      </c>
      <c r="B54" s="65">
        <v>62.1</v>
      </c>
      <c r="C54" s="105">
        <v>3327.9</v>
      </c>
      <c r="D54" s="65">
        <v>2383.5</v>
      </c>
      <c r="E54" s="93">
        <v>5773.5</v>
      </c>
      <c r="F54" s="116">
        <v>635.9</v>
      </c>
      <c r="G54" s="105">
        <v>933.1</v>
      </c>
      <c r="H54" s="65">
        <v>357</v>
      </c>
      <c r="I54" s="93">
        <v>1926</v>
      </c>
      <c r="J54" s="65">
        <v>0</v>
      </c>
      <c r="K54" s="105">
        <v>0</v>
      </c>
      <c r="L54" s="65">
        <v>0</v>
      </c>
      <c r="M54" s="93">
        <v>0</v>
      </c>
      <c r="N54" s="65">
        <v>0</v>
      </c>
      <c r="O54" s="105">
        <v>0</v>
      </c>
      <c r="P54" s="65">
        <v>0</v>
      </c>
      <c r="Q54" s="93">
        <v>0</v>
      </c>
      <c r="R54" s="65" t="s">
        <v>52</v>
      </c>
      <c r="S54" s="13">
        <v>67.9</v>
      </c>
      <c r="T54" s="107">
        <v>118.5</v>
      </c>
      <c r="U54" s="13">
        <v>318.7</v>
      </c>
      <c r="V54" s="13">
        <v>505.1</v>
      </c>
      <c r="W54" s="13">
        <v>0</v>
      </c>
      <c r="X54" s="107">
        <v>0</v>
      </c>
      <c r="Y54" s="13">
        <v>32.6</v>
      </c>
      <c r="Z54" s="13">
        <v>32.6</v>
      </c>
      <c r="AA54" s="13">
        <v>0</v>
      </c>
      <c r="AB54" s="107">
        <v>0</v>
      </c>
      <c r="AC54" s="13">
        <v>0</v>
      </c>
      <c r="AD54" s="82">
        <v>0</v>
      </c>
    </row>
    <row r="55" spans="1:30" ht="12.75">
      <c r="A55" s="65" t="s">
        <v>53</v>
      </c>
      <c r="B55" s="65">
        <v>45575.77</v>
      </c>
      <c r="C55" s="105">
        <v>2930.7960000000003</v>
      </c>
      <c r="D55" s="65">
        <v>257.27</v>
      </c>
      <c r="E55" s="93">
        <v>48763.836</v>
      </c>
      <c r="F55" s="116">
        <v>3025.5</v>
      </c>
      <c r="G55" s="105">
        <v>851.785</v>
      </c>
      <c r="H55" s="65">
        <v>0</v>
      </c>
      <c r="I55" s="93">
        <v>3877.285</v>
      </c>
      <c r="J55" s="65">
        <v>0</v>
      </c>
      <c r="K55" s="105">
        <v>0</v>
      </c>
      <c r="L55" s="65">
        <v>0</v>
      </c>
      <c r="M55" s="93">
        <v>0</v>
      </c>
      <c r="N55" s="65">
        <v>0</v>
      </c>
      <c r="O55" s="105">
        <v>0</v>
      </c>
      <c r="P55" s="65">
        <v>0</v>
      </c>
      <c r="Q55" s="93">
        <v>0</v>
      </c>
      <c r="R55" s="65" t="s">
        <v>53</v>
      </c>
      <c r="S55" s="13">
        <v>1839.2</v>
      </c>
      <c r="T55" s="107">
        <v>0</v>
      </c>
      <c r="U55" s="13">
        <v>38.7</v>
      </c>
      <c r="V55" s="13">
        <v>1877.9</v>
      </c>
      <c r="W55" s="13">
        <v>78.4</v>
      </c>
      <c r="X55" s="107">
        <v>0</v>
      </c>
      <c r="Y55" s="13">
        <v>0</v>
      </c>
      <c r="Z55" s="13">
        <v>78.4</v>
      </c>
      <c r="AA55" s="13">
        <v>0</v>
      </c>
      <c r="AB55" s="107">
        <v>0</v>
      </c>
      <c r="AC55" s="13">
        <v>4.6</v>
      </c>
      <c r="AD55" s="82">
        <v>4.6</v>
      </c>
    </row>
    <row r="56" spans="1:30" ht="12.75">
      <c r="A56" s="65" t="s">
        <v>54</v>
      </c>
      <c r="B56" s="65">
        <v>42694.20199999999</v>
      </c>
      <c r="C56" s="105">
        <v>2545.55</v>
      </c>
      <c r="D56" s="65">
        <v>0</v>
      </c>
      <c r="E56" s="93">
        <v>45239.75199999999</v>
      </c>
      <c r="F56" s="116">
        <v>25.7</v>
      </c>
      <c r="G56" s="105">
        <v>77</v>
      </c>
      <c r="H56" s="65">
        <v>0</v>
      </c>
      <c r="I56" s="93">
        <v>102.7</v>
      </c>
      <c r="J56" s="65">
        <v>0</v>
      </c>
      <c r="K56" s="105">
        <v>0</v>
      </c>
      <c r="L56" s="65">
        <v>0</v>
      </c>
      <c r="M56" s="93">
        <v>0</v>
      </c>
      <c r="N56" s="65">
        <v>0</v>
      </c>
      <c r="O56" s="105">
        <v>0</v>
      </c>
      <c r="P56" s="65">
        <v>0</v>
      </c>
      <c r="Q56" s="93">
        <v>0</v>
      </c>
      <c r="R56" s="65" t="s">
        <v>54</v>
      </c>
      <c r="S56" s="13">
        <v>874.73</v>
      </c>
      <c r="T56" s="107">
        <v>125</v>
      </c>
      <c r="U56" s="13">
        <v>0</v>
      </c>
      <c r="V56" s="13">
        <v>999.73</v>
      </c>
      <c r="W56" s="13">
        <v>319.07</v>
      </c>
      <c r="X56" s="107">
        <v>117</v>
      </c>
      <c r="Y56" s="13">
        <v>0</v>
      </c>
      <c r="Z56" s="13">
        <v>436.07</v>
      </c>
      <c r="AA56" s="13">
        <v>0</v>
      </c>
      <c r="AB56" s="107">
        <v>0</v>
      </c>
      <c r="AC56" s="13">
        <v>0</v>
      </c>
      <c r="AD56" s="82">
        <v>0</v>
      </c>
    </row>
    <row r="57" spans="1:30" ht="12.75">
      <c r="A57" s="65" t="s">
        <v>55</v>
      </c>
      <c r="B57" s="65">
        <v>48.3</v>
      </c>
      <c r="C57" s="105">
        <v>1584.8</v>
      </c>
      <c r="D57" s="65">
        <v>1376.2</v>
      </c>
      <c r="E57" s="93">
        <v>3009.3</v>
      </c>
      <c r="F57" s="116">
        <v>0</v>
      </c>
      <c r="G57" s="105">
        <v>0</v>
      </c>
      <c r="H57" s="65">
        <v>0</v>
      </c>
      <c r="I57" s="93">
        <v>0</v>
      </c>
      <c r="J57" s="65">
        <v>0</v>
      </c>
      <c r="K57" s="105">
        <v>0</v>
      </c>
      <c r="L57" s="65">
        <v>0</v>
      </c>
      <c r="M57" s="93">
        <v>0</v>
      </c>
      <c r="N57" s="65">
        <v>0</v>
      </c>
      <c r="O57" s="105">
        <v>0</v>
      </c>
      <c r="P57" s="65">
        <v>0</v>
      </c>
      <c r="Q57" s="93">
        <v>0</v>
      </c>
      <c r="R57" s="65" t="s">
        <v>55</v>
      </c>
      <c r="S57" s="13">
        <v>274</v>
      </c>
      <c r="T57" s="107">
        <v>169.7</v>
      </c>
      <c r="U57" s="13">
        <v>452.4</v>
      </c>
      <c r="V57" s="13">
        <v>896.1</v>
      </c>
      <c r="W57" s="13">
        <v>0</v>
      </c>
      <c r="X57" s="107">
        <v>58.1</v>
      </c>
      <c r="Y57" s="13">
        <v>0</v>
      </c>
      <c r="Z57" s="13">
        <v>58.1</v>
      </c>
      <c r="AA57" s="13">
        <v>0</v>
      </c>
      <c r="AB57" s="107">
        <v>0</v>
      </c>
      <c r="AC57" s="13">
        <v>0</v>
      </c>
      <c r="AD57" s="82">
        <v>0</v>
      </c>
    </row>
    <row r="58" spans="1:30" ht="12.75">
      <c r="A58" s="65" t="s">
        <v>56</v>
      </c>
      <c r="B58" s="65">
        <v>38493.3</v>
      </c>
      <c r="C58" s="105">
        <v>9879.3</v>
      </c>
      <c r="D58" s="65">
        <v>0</v>
      </c>
      <c r="E58" s="93">
        <v>48372.6</v>
      </c>
      <c r="F58" s="116">
        <v>5635.106</v>
      </c>
      <c r="G58" s="105">
        <v>2744.9</v>
      </c>
      <c r="H58" s="65">
        <v>0</v>
      </c>
      <c r="I58" s="93">
        <v>8380.006000000001</v>
      </c>
      <c r="J58" s="65">
        <v>0</v>
      </c>
      <c r="K58" s="105">
        <v>0</v>
      </c>
      <c r="L58" s="65">
        <v>0</v>
      </c>
      <c r="M58" s="93">
        <v>0</v>
      </c>
      <c r="N58" s="65">
        <v>0.8</v>
      </c>
      <c r="O58" s="105">
        <v>0</v>
      </c>
      <c r="P58" s="65">
        <v>0</v>
      </c>
      <c r="Q58" s="93">
        <v>0.8</v>
      </c>
      <c r="R58" s="65" t="s">
        <v>56</v>
      </c>
      <c r="S58" s="13">
        <v>386.9</v>
      </c>
      <c r="T58" s="107">
        <v>399.2</v>
      </c>
      <c r="U58" s="13">
        <v>0</v>
      </c>
      <c r="V58" s="13">
        <v>786.1</v>
      </c>
      <c r="W58" s="13">
        <v>195.7</v>
      </c>
      <c r="X58" s="107">
        <v>409</v>
      </c>
      <c r="Y58" s="13">
        <v>0</v>
      </c>
      <c r="Z58" s="13">
        <v>604.7</v>
      </c>
      <c r="AA58" s="13">
        <v>0</v>
      </c>
      <c r="AB58" s="107">
        <v>0</v>
      </c>
      <c r="AC58" s="13">
        <v>0</v>
      </c>
      <c r="AD58" s="82">
        <v>0</v>
      </c>
    </row>
    <row r="59" spans="1:30" ht="12.75">
      <c r="A59" s="65" t="s">
        <v>57</v>
      </c>
      <c r="B59" s="65">
        <v>34.1</v>
      </c>
      <c r="C59" s="105">
        <v>3172.1</v>
      </c>
      <c r="D59" s="65">
        <v>3889</v>
      </c>
      <c r="E59" s="93">
        <v>7095.2</v>
      </c>
      <c r="F59" s="116">
        <v>0</v>
      </c>
      <c r="G59" s="105">
        <v>260.6</v>
      </c>
      <c r="H59" s="65">
        <v>1754.8</v>
      </c>
      <c r="I59" s="93">
        <v>2015.4</v>
      </c>
      <c r="J59" s="65">
        <v>0</v>
      </c>
      <c r="K59" s="105">
        <v>0</v>
      </c>
      <c r="L59" s="65">
        <v>0</v>
      </c>
      <c r="M59" s="93">
        <v>0</v>
      </c>
      <c r="N59" s="65">
        <v>0</v>
      </c>
      <c r="O59" s="105">
        <v>0</v>
      </c>
      <c r="P59" s="65">
        <v>0</v>
      </c>
      <c r="Q59" s="93">
        <v>0</v>
      </c>
      <c r="R59" s="65" t="s">
        <v>57</v>
      </c>
      <c r="S59" s="13">
        <v>0</v>
      </c>
      <c r="T59" s="107">
        <v>395.1</v>
      </c>
      <c r="U59" s="13">
        <v>0</v>
      </c>
      <c r="V59" s="13">
        <v>395.1</v>
      </c>
      <c r="W59" s="13">
        <v>0</v>
      </c>
      <c r="X59" s="107">
        <v>16.4</v>
      </c>
      <c r="Y59" s="13">
        <v>5.7</v>
      </c>
      <c r="Z59" s="13">
        <v>22.1</v>
      </c>
      <c r="AA59" s="13">
        <v>0</v>
      </c>
      <c r="AB59" s="107">
        <v>0</v>
      </c>
      <c r="AC59" s="13">
        <v>0</v>
      </c>
      <c r="AD59" s="82">
        <v>0</v>
      </c>
    </row>
    <row r="60" spans="1:30" ht="12.75">
      <c r="A60" s="65" t="s">
        <v>58</v>
      </c>
      <c r="B60" s="65">
        <v>3688.93</v>
      </c>
      <c r="C60" s="105">
        <v>9575.243999999999</v>
      </c>
      <c r="D60" s="65">
        <v>1376.9</v>
      </c>
      <c r="E60" s="93">
        <v>14641.073999999999</v>
      </c>
      <c r="F60" s="116">
        <v>0</v>
      </c>
      <c r="G60" s="105">
        <v>0</v>
      </c>
      <c r="H60" s="65">
        <v>0</v>
      </c>
      <c r="I60" s="93">
        <v>0</v>
      </c>
      <c r="J60" s="65">
        <v>0</v>
      </c>
      <c r="K60" s="105">
        <v>0</v>
      </c>
      <c r="L60" s="65">
        <v>0</v>
      </c>
      <c r="M60" s="93">
        <v>0</v>
      </c>
      <c r="N60" s="65">
        <v>0</v>
      </c>
      <c r="O60" s="105">
        <v>0</v>
      </c>
      <c r="P60" s="65">
        <v>0</v>
      </c>
      <c r="Q60" s="93">
        <v>0</v>
      </c>
      <c r="R60" s="65" t="s">
        <v>58</v>
      </c>
      <c r="S60" s="13">
        <v>583.7</v>
      </c>
      <c r="T60" s="107">
        <v>4187.063</v>
      </c>
      <c r="U60" s="13">
        <v>0</v>
      </c>
      <c r="V60" s="13">
        <v>4770.763</v>
      </c>
      <c r="W60" s="13">
        <v>1825.6</v>
      </c>
      <c r="X60" s="107">
        <v>3794.5680000000007</v>
      </c>
      <c r="Y60" s="13">
        <v>0</v>
      </c>
      <c r="Z60" s="13">
        <v>5620.1680000000015</v>
      </c>
      <c r="AA60" s="13">
        <v>0</v>
      </c>
      <c r="AB60" s="107">
        <v>57.3</v>
      </c>
      <c r="AC60" s="13">
        <v>0</v>
      </c>
      <c r="AD60" s="82">
        <v>57.3</v>
      </c>
    </row>
    <row r="61" spans="1:30" ht="12.75">
      <c r="A61" s="65" t="s">
        <v>59</v>
      </c>
      <c r="B61" s="65">
        <v>47771.3</v>
      </c>
      <c r="C61" s="105">
        <v>12620.5</v>
      </c>
      <c r="D61" s="65">
        <v>0</v>
      </c>
      <c r="E61" s="93">
        <v>60391.8</v>
      </c>
      <c r="F61" s="116">
        <v>236.9</v>
      </c>
      <c r="G61" s="105">
        <v>92.5</v>
      </c>
      <c r="H61" s="65">
        <v>0</v>
      </c>
      <c r="I61" s="93">
        <v>329.4</v>
      </c>
      <c r="J61" s="65">
        <v>0</v>
      </c>
      <c r="K61" s="105">
        <v>0</v>
      </c>
      <c r="L61" s="65">
        <v>0</v>
      </c>
      <c r="M61" s="93">
        <v>0</v>
      </c>
      <c r="N61" s="65">
        <v>517.826</v>
      </c>
      <c r="O61" s="105">
        <v>0</v>
      </c>
      <c r="P61" s="65">
        <v>0</v>
      </c>
      <c r="Q61" s="93">
        <v>517.826</v>
      </c>
      <c r="R61" s="65" t="s">
        <v>59</v>
      </c>
      <c r="S61" s="13">
        <v>12270.6</v>
      </c>
      <c r="T61" s="107">
        <v>2375.7</v>
      </c>
      <c r="U61" s="13">
        <v>0</v>
      </c>
      <c r="V61" s="13">
        <v>14646.3</v>
      </c>
      <c r="W61" s="13">
        <v>4053.3</v>
      </c>
      <c r="X61" s="107">
        <v>2122.275</v>
      </c>
      <c r="Y61" s="13">
        <v>0</v>
      </c>
      <c r="Z61" s="13">
        <v>6175.575000000001</v>
      </c>
      <c r="AA61" s="13">
        <v>0</v>
      </c>
      <c r="AB61" s="107">
        <v>0</v>
      </c>
      <c r="AC61" s="13">
        <v>0</v>
      </c>
      <c r="AD61" s="82">
        <v>0</v>
      </c>
    </row>
    <row r="62" spans="1:30" ht="12.75">
      <c r="A62" s="65" t="s">
        <v>60</v>
      </c>
      <c r="B62" s="65">
        <v>8005.3</v>
      </c>
      <c r="C62" s="105">
        <v>3465.2</v>
      </c>
      <c r="D62" s="65">
        <v>155.41</v>
      </c>
      <c r="E62" s="93">
        <v>11625.91</v>
      </c>
      <c r="F62" s="116">
        <v>657.8</v>
      </c>
      <c r="G62" s="105">
        <v>712</v>
      </c>
      <c r="H62" s="65">
        <v>0</v>
      </c>
      <c r="I62" s="93">
        <v>1369.8</v>
      </c>
      <c r="J62" s="65">
        <v>0</v>
      </c>
      <c r="K62" s="105">
        <v>0</v>
      </c>
      <c r="L62" s="65">
        <v>0</v>
      </c>
      <c r="M62" s="93">
        <v>0</v>
      </c>
      <c r="N62" s="65">
        <v>0</v>
      </c>
      <c r="O62" s="105">
        <v>0</v>
      </c>
      <c r="P62" s="65">
        <v>0</v>
      </c>
      <c r="Q62" s="93">
        <v>0</v>
      </c>
      <c r="R62" s="65" t="s">
        <v>60</v>
      </c>
      <c r="S62" s="13">
        <v>2435.1</v>
      </c>
      <c r="T62" s="107">
        <v>1248.6</v>
      </c>
      <c r="U62" s="13">
        <v>0</v>
      </c>
      <c r="V62" s="13">
        <v>3683.7</v>
      </c>
      <c r="W62" s="13">
        <v>205</v>
      </c>
      <c r="X62" s="107">
        <v>1052.3</v>
      </c>
      <c r="Y62" s="13">
        <v>0</v>
      </c>
      <c r="Z62" s="13">
        <v>1257.3</v>
      </c>
      <c r="AA62" s="13">
        <v>0</v>
      </c>
      <c r="AB62" s="107">
        <v>0</v>
      </c>
      <c r="AC62" s="13">
        <v>0</v>
      </c>
      <c r="AD62" s="82">
        <v>0</v>
      </c>
    </row>
    <row r="63" spans="1:30" ht="12.75">
      <c r="A63" s="65" t="s">
        <v>61</v>
      </c>
      <c r="B63" s="65">
        <v>11228.5</v>
      </c>
      <c r="C63" s="105">
        <v>1519.432</v>
      </c>
      <c r="D63" s="65">
        <v>279.8</v>
      </c>
      <c r="E63" s="93">
        <v>13027.732</v>
      </c>
      <c r="F63" s="116">
        <v>0</v>
      </c>
      <c r="G63" s="105">
        <v>0</v>
      </c>
      <c r="H63" s="65">
        <v>0</v>
      </c>
      <c r="I63" s="93">
        <v>0</v>
      </c>
      <c r="J63" s="65">
        <v>0</v>
      </c>
      <c r="K63" s="105">
        <v>0</v>
      </c>
      <c r="L63" s="65">
        <v>0</v>
      </c>
      <c r="M63" s="93">
        <v>0</v>
      </c>
      <c r="N63" s="65">
        <v>0</v>
      </c>
      <c r="O63" s="105">
        <v>0.2</v>
      </c>
      <c r="P63" s="65">
        <v>0</v>
      </c>
      <c r="Q63" s="93">
        <v>0.2</v>
      </c>
      <c r="R63" s="65" t="s">
        <v>61</v>
      </c>
      <c r="S63" s="13">
        <v>399.55</v>
      </c>
      <c r="T63" s="107">
        <v>1718.03</v>
      </c>
      <c r="U63" s="13">
        <v>9.4</v>
      </c>
      <c r="V63" s="13">
        <v>2126.98</v>
      </c>
      <c r="W63" s="13">
        <v>197</v>
      </c>
      <c r="X63" s="107">
        <v>988.61</v>
      </c>
      <c r="Y63" s="13">
        <v>147.89</v>
      </c>
      <c r="Z63" s="13">
        <v>1333.5</v>
      </c>
      <c r="AA63" s="13">
        <v>0</v>
      </c>
      <c r="AB63" s="107">
        <v>0</v>
      </c>
      <c r="AC63" s="13">
        <v>0</v>
      </c>
      <c r="AD63" s="82">
        <v>0</v>
      </c>
    </row>
    <row r="64" spans="1:30" ht="12.75">
      <c r="A64" s="65" t="s">
        <v>62</v>
      </c>
      <c r="B64" s="65">
        <v>1017.6</v>
      </c>
      <c r="C64" s="105">
        <v>467.3</v>
      </c>
      <c r="D64" s="65">
        <v>0</v>
      </c>
      <c r="E64" s="93">
        <v>1484.9</v>
      </c>
      <c r="F64" s="116">
        <v>2950.8</v>
      </c>
      <c r="G64" s="105">
        <v>1236.84</v>
      </c>
      <c r="H64" s="65">
        <v>0</v>
      </c>
      <c r="I64" s="93">
        <v>4187.64</v>
      </c>
      <c r="J64" s="65">
        <v>0</v>
      </c>
      <c r="K64" s="105">
        <v>0</v>
      </c>
      <c r="L64" s="65">
        <v>0</v>
      </c>
      <c r="M64" s="93">
        <v>0</v>
      </c>
      <c r="N64" s="65">
        <v>0</v>
      </c>
      <c r="O64" s="105">
        <v>0</v>
      </c>
      <c r="P64" s="65">
        <v>0</v>
      </c>
      <c r="Q64" s="93">
        <v>0</v>
      </c>
      <c r="R64" s="65" t="s">
        <v>62</v>
      </c>
      <c r="S64" s="13">
        <v>455.4</v>
      </c>
      <c r="T64" s="107">
        <v>64.8</v>
      </c>
      <c r="U64" s="13">
        <v>0</v>
      </c>
      <c r="V64" s="13">
        <v>520.2</v>
      </c>
      <c r="W64" s="13">
        <v>0</v>
      </c>
      <c r="X64" s="107">
        <v>0</v>
      </c>
      <c r="Y64" s="13">
        <v>0</v>
      </c>
      <c r="Z64" s="13">
        <v>0</v>
      </c>
      <c r="AA64" s="13">
        <v>0</v>
      </c>
      <c r="AB64" s="107">
        <v>0</v>
      </c>
      <c r="AC64" s="13">
        <v>0</v>
      </c>
      <c r="AD64" s="82">
        <v>0</v>
      </c>
    </row>
    <row r="65" spans="1:30" ht="12.75">
      <c r="A65" s="65" t="s">
        <v>63</v>
      </c>
      <c r="B65" s="65">
        <v>0</v>
      </c>
      <c r="C65" s="105">
        <v>0</v>
      </c>
      <c r="D65" s="65">
        <v>0</v>
      </c>
      <c r="E65" s="93">
        <v>0</v>
      </c>
      <c r="F65" s="116">
        <v>1228.4</v>
      </c>
      <c r="G65" s="105">
        <v>1798.5</v>
      </c>
      <c r="H65" s="65">
        <v>0</v>
      </c>
      <c r="I65" s="93">
        <v>3026.9</v>
      </c>
      <c r="J65" s="65">
        <v>0</v>
      </c>
      <c r="K65" s="105">
        <v>0</v>
      </c>
      <c r="L65" s="65">
        <v>0</v>
      </c>
      <c r="M65" s="93">
        <v>0</v>
      </c>
      <c r="N65" s="65">
        <v>0</v>
      </c>
      <c r="O65" s="105">
        <v>0</v>
      </c>
      <c r="P65" s="65">
        <v>0</v>
      </c>
      <c r="Q65" s="93">
        <v>0</v>
      </c>
      <c r="R65" s="65" t="s">
        <v>63</v>
      </c>
      <c r="S65" s="13">
        <v>0</v>
      </c>
      <c r="T65" s="107">
        <v>0</v>
      </c>
      <c r="U65" s="13">
        <v>0</v>
      </c>
      <c r="V65" s="13">
        <v>0</v>
      </c>
      <c r="W65" s="13">
        <v>0</v>
      </c>
      <c r="X65" s="107">
        <v>0</v>
      </c>
      <c r="Y65" s="13">
        <v>0</v>
      </c>
      <c r="Z65" s="13">
        <v>0</v>
      </c>
      <c r="AA65" s="13">
        <v>0</v>
      </c>
      <c r="AB65" s="107">
        <v>0</v>
      </c>
      <c r="AC65" s="13">
        <v>0</v>
      </c>
      <c r="AD65" s="82">
        <v>0</v>
      </c>
    </row>
    <row r="66" spans="1:30" ht="12.75">
      <c r="A66" s="65" t="s">
        <v>64</v>
      </c>
      <c r="B66" s="65">
        <v>0</v>
      </c>
      <c r="C66" s="105">
        <v>156.6</v>
      </c>
      <c r="D66" s="65">
        <v>36.2</v>
      </c>
      <c r="E66" s="93">
        <v>192.8</v>
      </c>
      <c r="F66" s="116">
        <v>853.8</v>
      </c>
      <c r="G66" s="105">
        <v>278.3</v>
      </c>
      <c r="H66" s="65">
        <v>103.1</v>
      </c>
      <c r="I66" s="93">
        <v>1235.2</v>
      </c>
      <c r="J66" s="65">
        <v>0</v>
      </c>
      <c r="K66" s="105">
        <v>19.99</v>
      </c>
      <c r="L66" s="65">
        <v>0</v>
      </c>
      <c r="M66" s="93">
        <v>19.99</v>
      </c>
      <c r="N66" s="65">
        <v>0</v>
      </c>
      <c r="O66" s="105">
        <v>6.5</v>
      </c>
      <c r="P66" s="65">
        <v>0</v>
      </c>
      <c r="Q66" s="93">
        <v>6.5</v>
      </c>
      <c r="R66" s="65" t="s">
        <v>64</v>
      </c>
      <c r="S66" s="13">
        <v>0</v>
      </c>
      <c r="T66" s="107">
        <v>0</v>
      </c>
      <c r="U66" s="13">
        <v>0</v>
      </c>
      <c r="V66" s="13">
        <v>0</v>
      </c>
      <c r="W66" s="13">
        <v>0</v>
      </c>
      <c r="X66" s="107">
        <v>0</v>
      </c>
      <c r="Y66" s="13">
        <v>0</v>
      </c>
      <c r="Z66" s="13">
        <v>0</v>
      </c>
      <c r="AA66" s="13">
        <v>0</v>
      </c>
      <c r="AB66" s="107">
        <v>0</v>
      </c>
      <c r="AC66" s="13">
        <v>0</v>
      </c>
      <c r="AD66" s="82">
        <v>0</v>
      </c>
    </row>
    <row r="67" spans="1:30" ht="12.75">
      <c r="A67" s="65" t="s">
        <v>65</v>
      </c>
      <c r="B67">
        <v>0</v>
      </c>
      <c r="C67" s="106">
        <v>0</v>
      </c>
      <c r="D67">
        <v>0</v>
      </c>
      <c r="E67" s="94">
        <v>0</v>
      </c>
      <c r="F67" s="117">
        <v>0</v>
      </c>
      <c r="G67" s="106">
        <v>0</v>
      </c>
      <c r="H67">
        <v>0</v>
      </c>
      <c r="I67" s="94">
        <v>0</v>
      </c>
      <c r="J67">
        <v>0</v>
      </c>
      <c r="K67" s="106">
        <v>0</v>
      </c>
      <c r="L67">
        <v>0</v>
      </c>
      <c r="M67" s="94">
        <v>0</v>
      </c>
      <c r="N67">
        <v>0</v>
      </c>
      <c r="O67" s="106">
        <v>0</v>
      </c>
      <c r="P67">
        <v>0</v>
      </c>
      <c r="Q67" s="94">
        <v>0</v>
      </c>
      <c r="R67" s="65" t="s">
        <v>65</v>
      </c>
      <c r="S67" s="13">
        <v>0</v>
      </c>
      <c r="T67" s="107">
        <v>0</v>
      </c>
      <c r="U67" s="13">
        <v>0</v>
      </c>
      <c r="V67" s="13">
        <v>0</v>
      </c>
      <c r="W67" s="13">
        <v>0</v>
      </c>
      <c r="X67" s="107">
        <v>0</v>
      </c>
      <c r="Y67" s="13">
        <v>0</v>
      </c>
      <c r="Z67" s="13">
        <v>0</v>
      </c>
      <c r="AA67" s="13">
        <v>0</v>
      </c>
      <c r="AB67" s="107">
        <v>0</v>
      </c>
      <c r="AC67" s="13">
        <v>0</v>
      </c>
      <c r="AD67" s="82">
        <v>0</v>
      </c>
    </row>
    <row r="68" spans="1:30" ht="12.75">
      <c r="A68" s="65" t="s">
        <v>66</v>
      </c>
      <c r="B68" s="65">
        <v>109.6</v>
      </c>
      <c r="C68" s="105">
        <v>0</v>
      </c>
      <c r="D68" s="65">
        <v>100.1</v>
      </c>
      <c r="E68" s="93">
        <v>209.7</v>
      </c>
      <c r="F68" s="116">
        <v>822.8</v>
      </c>
      <c r="G68" s="105">
        <v>1.7</v>
      </c>
      <c r="H68" s="65">
        <v>0</v>
      </c>
      <c r="I68" s="93">
        <v>824.5</v>
      </c>
      <c r="J68" s="65">
        <v>309.4</v>
      </c>
      <c r="K68" s="105">
        <v>0</v>
      </c>
      <c r="L68" s="65">
        <v>0</v>
      </c>
      <c r="M68" s="93">
        <v>309.4</v>
      </c>
      <c r="N68" s="65">
        <v>0</v>
      </c>
      <c r="O68" s="105">
        <v>0</v>
      </c>
      <c r="P68" s="65">
        <v>0</v>
      </c>
      <c r="Q68" s="93">
        <v>0</v>
      </c>
      <c r="R68" s="65" t="s">
        <v>66</v>
      </c>
      <c r="S68" s="13">
        <v>0</v>
      </c>
      <c r="T68" s="107">
        <v>0</v>
      </c>
      <c r="U68" s="13">
        <v>7.9</v>
      </c>
      <c r="V68" s="13">
        <v>7.9</v>
      </c>
      <c r="W68" s="13">
        <v>0</v>
      </c>
      <c r="X68" s="107">
        <v>0</v>
      </c>
      <c r="Y68" s="13">
        <v>0</v>
      </c>
      <c r="Z68" s="13">
        <v>0</v>
      </c>
      <c r="AA68" s="13">
        <v>0</v>
      </c>
      <c r="AB68" s="107">
        <v>0</v>
      </c>
      <c r="AC68" s="13">
        <v>0</v>
      </c>
      <c r="AD68" s="82">
        <v>0</v>
      </c>
    </row>
    <row r="69" spans="1:30" ht="12.75">
      <c r="A69" s="65" t="s">
        <v>67</v>
      </c>
      <c r="B69" s="65">
        <v>13001.9</v>
      </c>
      <c r="C69" s="105">
        <v>2196.4</v>
      </c>
      <c r="D69" s="65">
        <v>0</v>
      </c>
      <c r="E69" s="93">
        <v>15198.3</v>
      </c>
      <c r="F69" s="116">
        <v>3357.7</v>
      </c>
      <c r="G69" s="105">
        <v>334.837</v>
      </c>
      <c r="H69" s="65">
        <v>0</v>
      </c>
      <c r="I69" s="93">
        <v>3692.537</v>
      </c>
      <c r="J69" s="65">
        <v>3639.5</v>
      </c>
      <c r="K69" s="105">
        <v>1393.806</v>
      </c>
      <c r="L69" s="65">
        <v>0</v>
      </c>
      <c r="M69" s="93">
        <v>5033.3060000000005</v>
      </c>
      <c r="N69" s="65">
        <v>0</v>
      </c>
      <c r="O69" s="105">
        <v>0</v>
      </c>
      <c r="P69" s="65">
        <v>0</v>
      </c>
      <c r="Q69" s="93">
        <v>0</v>
      </c>
      <c r="R69" s="65" t="s">
        <v>67</v>
      </c>
      <c r="S69" s="13">
        <v>0</v>
      </c>
      <c r="T69" s="107">
        <v>0</v>
      </c>
      <c r="U69" s="13">
        <v>0</v>
      </c>
      <c r="V69" s="13">
        <v>0</v>
      </c>
      <c r="W69" s="13">
        <v>0</v>
      </c>
      <c r="X69" s="107">
        <v>0</v>
      </c>
      <c r="Y69" s="13">
        <v>0</v>
      </c>
      <c r="Z69" s="13">
        <v>0</v>
      </c>
      <c r="AA69" s="13">
        <v>0</v>
      </c>
      <c r="AB69" s="107">
        <v>0</v>
      </c>
      <c r="AC69" s="13">
        <v>0</v>
      </c>
      <c r="AD69" s="82">
        <v>0</v>
      </c>
    </row>
    <row r="70" spans="1:30" ht="12.75">
      <c r="A70" s="65" t="s">
        <v>68</v>
      </c>
      <c r="B70" s="65">
        <v>3791.8</v>
      </c>
      <c r="C70" s="105">
        <v>0</v>
      </c>
      <c r="D70" s="65">
        <v>0</v>
      </c>
      <c r="E70" s="93">
        <v>3791.8</v>
      </c>
      <c r="F70" s="116">
        <v>2778.5</v>
      </c>
      <c r="G70" s="105">
        <v>0</v>
      </c>
      <c r="H70" s="65">
        <v>1533.28</v>
      </c>
      <c r="I70" s="93">
        <v>4311.78</v>
      </c>
      <c r="J70" s="65">
        <v>0</v>
      </c>
      <c r="K70" s="105">
        <v>0</v>
      </c>
      <c r="L70" s="65">
        <v>0</v>
      </c>
      <c r="M70" s="93">
        <v>0</v>
      </c>
      <c r="N70" s="65">
        <v>0</v>
      </c>
      <c r="O70" s="105">
        <v>0</v>
      </c>
      <c r="P70" s="65">
        <v>0</v>
      </c>
      <c r="Q70" s="93">
        <v>0</v>
      </c>
      <c r="R70" s="65" t="s">
        <v>68</v>
      </c>
      <c r="S70" s="13">
        <v>117.2</v>
      </c>
      <c r="T70" s="107">
        <v>0</v>
      </c>
      <c r="U70" s="13">
        <v>57.802</v>
      </c>
      <c r="V70" s="13">
        <v>175.002</v>
      </c>
      <c r="W70" s="13">
        <v>0</v>
      </c>
      <c r="X70" s="107">
        <v>0</v>
      </c>
      <c r="Y70" s="13">
        <v>0</v>
      </c>
      <c r="Z70" s="13">
        <v>0</v>
      </c>
      <c r="AA70" s="13">
        <v>0</v>
      </c>
      <c r="AB70" s="107">
        <v>0</v>
      </c>
      <c r="AC70" s="13">
        <v>0</v>
      </c>
      <c r="AD70" s="82">
        <v>0</v>
      </c>
    </row>
    <row r="71" spans="1:30" ht="12.75">
      <c r="A71" s="65" t="s">
        <v>69</v>
      </c>
      <c r="B71" s="65">
        <v>3272.9</v>
      </c>
      <c r="C71" s="105">
        <v>9497.7</v>
      </c>
      <c r="D71" s="65">
        <v>0</v>
      </c>
      <c r="E71" s="93">
        <v>12770.6</v>
      </c>
      <c r="F71" s="116">
        <v>1825.1</v>
      </c>
      <c r="G71" s="105">
        <v>357.253</v>
      </c>
      <c r="H71" s="65">
        <v>0</v>
      </c>
      <c r="I71" s="93">
        <v>2182.353</v>
      </c>
      <c r="J71" s="65">
        <v>977.9</v>
      </c>
      <c r="K71" s="105">
        <v>393.819</v>
      </c>
      <c r="L71" s="65">
        <v>0</v>
      </c>
      <c r="M71" s="93">
        <v>1371.719</v>
      </c>
      <c r="N71" s="65">
        <v>0</v>
      </c>
      <c r="O71" s="105">
        <v>0</v>
      </c>
      <c r="P71" s="65">
        <v>0</v>
      </c>
      <c r="Q71" s="93">
        <v>0</v>
      </c>
      <c r="R71" s="65" t="s">
        <v>69</v>
      </c>
      <c r="S71" s="13">
        <v>21.5</v>
      </c>
      <c r="T71" s="107">
        <v>0</v>
      </c>
      <c r="U71" s="13">
        <v>0</v>
      </c>
      <c r="V71" s="13">
        <v>21.5</v>
      </c>
      <c r="W71" s="13">
        <v>0</v>
      </c>
      <c r="X71" s="107">
        <v>0</v>
      </c>
      <c r="Y71" s="13">
        <v>0</v>
      </c>
      <c r="Z71" s="13">
        <v>0</v>
      </c>
      <c r="AA71" s="13">
        <v>0</v>
      </c>
      <c r="AB71" s="107">
        <v>0</v>
      </c>
      <c r="AC71" s="13">
        <v>0</v>
      </c>
      <c r="AD71" s="82">
        <v>0</v>
      </c>
    </row>
    <row r="72" spans="1:30" ht="12.75">
      <c r="A72" s="65" t="s">
        <v>70</v>
      </c>
      <c r="B72" s="65">
        <v>13138.4</v>
      </c>
      <c r="C72" s="105">
        <v>240.9</v>
      </c>
      <c r="D72" s="65">
        <v>0</v>
      </c>
      <c r="E72" s="93">
        <v>13379.3</v>
      </c>
      <c r="F72" s="116">
        <v>6147.1</v>
      </c>
      <c r="G72" s="105">
        <v>9.1</v>
      </c>
      <c r="H72" s="65">
        <v>0</v>
      </c>
      <c r="I72" s="93">
        <v>6156.2</v>
      </c>
      <c r="J72" s="65">
        <v>5005.3</v>
      </c>
      <c r="K72" s="105">
        <v>0</v>
      </c>
      <c r="L72" s="65">
        <v>7.5</v>
      </c>
      <c r="M72" s="93">
        <v>5012.8</v>
      </c>
      <c r="N72" s="65">
        <v>0</v>
      </c>
      <c r="O72" s="105">
        <v>0</v>
      </c>
      <c r="P72" s="65">
        <v>0</v>
      </c>
      <c r="Q72" s="93">
        <v>0</v>
      </c>
      <c r="R72" s="65" t="s">
        <v>70</v>
      </c>
      <c r="S72" s="13">
        <v>34.9</v>
      </c>
      <c r="T72" s="107">
        <v>12.1</v>
      </c>
      <c r="U72" s="13">
        <v>0</v>
      </c>
      <c r="V72" s="13">
        <v>47</v>
      </c>
      <c r="W72" s="13">
        <v>0</v>
      </c>
      <c r="X72" s="107">
        <v>0</v>
      </c>
      <c r="Y72" s="13">
        <v>0</v>
      </c>
      <c r="Z72" s="13">
        <v>0</v>
      </c>
      <c r="AA72" s="13">
        <v>0</v>
      </c>
      <c r="AB72" s="107">
        <v>0</v>
      </c>
      <c r="AC72" s="13">
        <v>0</v>
      </c>
      <c r="AD72" s="82">
        <v>0</v>
      </c>
    </row>
    <row r="73" spans="1:30" ht="12.75">
      <c r="A73" s="65" t="s">
        <v>71</v>
      </c>
      <c r="B73" s="65">
        <v>15061.9</v>
      </c>
      <c r="C73" s="105">
        <v>6103.2</v>
      </c>
      <c r="D73" s="65">
        <v>137.9</v>
      </c>
      <c r="E73" s="93">
        <v>21303</v>
      </c>
      <c r="F73" s="116">
        <v>2243.2</v>
      </c>
      <c r="G73" s="105">
        <v>4317.9</v>
      </c>
      <c r="H73" s="65">
        <v>0</v>
      </c>
      <c r="I73" s="93">
        <v>6561.1</v>
      </c>
      <c r="J73" s="65">
        <v>0</v>
      </c>
      <c r="K73" s="105">
        <v>0</v>
      </c>
      <c r="L73" s="65">
        <v>0</v>
      </c>
      <c r="M73" s="93">
        <v>0</v>
      </c>
      <c r="N73" s="65">
        <v>0</v>
      </c>
      <c r="O73" s="105">
        <v>82.7</v>
      </c>
      <c r="P73" s="65">
        <v>0</v>
      </c>
      <c r="Q73" s="93">
        <v>82.7</v>
      </c>
      <c r="R73" s="65" t="s">
        <v>71</v>
      </c>
      <c r="S73" s="13">
        <v>2836.3</v>
      </c>
      <c r="T73" s="107">
        <v>1010.7</v>
      </c>
      <c r="U73" s="13">
        <v>0</v>
      </c>
      <c r="V73" s="13">
        <v>3847</v>
      </c>
      <c r="W73" s="13">
        <v>106.6</v>
      </c>
      <c r="X73" s="107">
        <v>21.8</v>
      </c>
      <c r="Y73" s="13">
        <v>0</v>
      </c>
      <c r="Z73" s="13">
        <v>128.4</v>
      </c>
      <c r="AA73" s="13">
        <v>0.4</v>
      </c>
      <c r="AB73" s="107">
        <v>0</v>
      </c>
      <c r="AC73" s="13">
        <v>0</v>
      </c>
      <c r="AD73" s="82">
        <v>0.4</v>
      </c>
    </row>
    <row r="74" spans="1:30" ht="12.75">
      <c r="A74" s="65" t="s">
        <v>72</v>
      </c>
      <c r="B74" s="65">
        <v>0.9</v>
      </c>
      <c r="C74" s="105">
        <v>0</v>
      </c>
      <c r="D74" s="65">
        <v>0</v>
      </c>
      <c r="E74" s="93">
        <v>0.9</v>
      </c>
      <c r="F74" s="116">
        <v>15.9</v>
      </c>
      <c r="G74" s="105">
        <v>0</v>
      </c>
      <c r="H74" s="65">
        <v>0</v>
      </c>
      <c r="I74" s="93">
        <v>15.9</v>
      </c>
      <c r="J74" s="65">
        <v>0</v>
      </c>
      <c r="K74" s="105">
        <v>0</v>
      </c>
      <c r="L74" s="65">
        <v>0</v>
      </c>
      <c r="M74" s="93">
        <v>0</v>
      </c>
      <c r="N74" s="65">
        <v>0</v>
      </c>
      <c r="O74" s="105">
        <v>0</v>
      </c>
      <c r="P74" s="65">
        <v>0</v>
      </c>
      <c r="Q74" s="93">
        <v>0</v>
      </c>
      <c r="R74" s="65" t="s">
        <v>72</v>
      </c>
      <c r="S74" s="13">
        <v>0.4</v>
      </c>
      <c r="T74" s="107">
        <v>0</v>
      </c>
      <c r="U74" s="13">
        <v>0</v>
      </c>
      <c r="V74" s="13">
        <v>0.4</v>
      </c>
      <c r="W74" s="13">
        <v>0</v>
      </c>
      <c r="X74" s="107">
        <v>0</v>
      </c>
      <c r="Y74" s="13">
        <v>0</v>
      </c>
      <c r="Z74" s="13">
        <v>0</v>
      </c>
      <c r="AA74" s="13">
        <v>0</v>
      </c>
      <c r="AB74" s="107">
        <v>0</v>
      </c>
      <c r="AC74" s="13">
        <v>0</v>
      </c>
      <c r="AD74" s="82">
        <v>0</v>
      </c>
    </row>
    <row r="75" spans="1:30" ht="12.75">
      <c r="A75" s="65" t="s">
        <v>73</v>
      </c>
      <c r="B75" s="65">
        <v>0</v>
      </c>
      <c r="C75" s="105">
        <v>0</v>
      </c>
      <c r="D75" s="65">
        <v>0</v>
      </c>
      <c r="E75" s="93">
        <v>0</v>
      </c>
      <c r="F75" s="116">
        <v>140.48</v>
      </c>
      <c r="G75" s="105">
        <v>0</v>
      </c>
      <c r="H75" s="65">
        <v>0</v>
      </c>
      <c r="I75" s="93">
        <v>140.48</v>
      </c>
      <c r="J75" s="65">
        <v>117.39</v>
      </c>
      <c r="K75" s="105">
        <v>0</v>
      </c>
      <c r="L75" s="65">
        <v>0</v>
      </c>
      <c r="M75" s="93">
        <v>117.39</v>
      </c>
      <c r="N75" s="65">
        <v>0</v>
      </c>
      <c r="O75" s="105">
        <v>0</v>
      </c>
      <c r="P75" s="65">
        <v>0</v>
      </c>
      <c r="Q75" s="93">
        <v>0</v>
      </c>
      <c r="R75" s="65" t="s">
        <v>73</v>
      </c>
      <c r="S75" s="13">
        <v>0</v>
      </c>
      <c r="T75" s="107">
        <v>0</v>
      </c>
      <c r="U75" s="13">
        <v>0</v>
      </c>
      <c r="V75" s="13">
        <v>0</v>
      </c>
      <c r="W75" s="13">
        <v>0</v>
      </c>
      <c r="X75" s="107">
        <v>0</v>
      </c>
      <c r="Y75" s="13">
        <v>0</v>
      </c>
      <c r="Z75" s="13">
        <v>0</v>
      </c>
      <c r="AA75" s="13">
        <v>0</v>
      </c>
      <c r="AB75" s="107">
        <v>0</v>
      </c>
      <c r="AC75" s="13">
        <v>0</v>
      </c>
      <c r="AD75" s="82">
        <v>0</v>
      </c>
    </row>
    <row r="76" spans="1:30" ht="12.75">
      <c r="A76" s="65" t="s">
        <v>74</v>
      </c>
      <c r="B76">
        <v>1667.5</v>
      </c>
      <c r="C76" s="106">
        <v>0</v>
      </c>
      <c r="D76">
        <v>0</v>
      </c>
      <c r="E76" s="94">
        <v>1667.5</v>
      </c>
      <c r="F76" s="117">
        <v>0</v>
      </c>
      <c r="G76" s="106">
        <v>0</v>
      </c>
      <c r="H76">
        <v>0</v>
      </c>
      <c r="I76" s="94">
        <v>0</v>
      </c>
      <c r="J76">
        <v>0</v>
      </c>
      <c r="K76" s="106">
        <v>0</v>
      </c>
      <c r="L76">
        <v>0</v>
      </c>
      <c r="M76" s="94">
        <v>0</v>
      </c>
      <c r="N76">
        <v>0</v>
      </c>
      <c r="O76" s="106">
        <v>0</v>
      </c>
      <c r="P76">
        <v>0</v>
      </c>
      <c r="Q76" s="94">
        <v>0</v>
      </c>
      <c r="R76" s="65" t="s">
        <v>74</v>
      </c>
      <c r="S76" s="13">
        <v>0</v>
      </c>
      <c r="T76" s="107">
        <v>0</v>
      </c>
      <c r="U76" s="13">
        <v>0</v>
      </c>
      <c r="V76" s="13">
        <v>0</v>
      </c>
      <c r="W76" s="13">
        <v>0</v>
      </c>
      <c r="X76" s="107">
        <v>0</v>
      </c>
      <c r="Y76" s="13">
        <v>0</v>
      </c>
      <c r="Z76" s="13">
        <v>0</v>
      </c>
      <c r="AA76" s="13">
        <v>0</v>
      </c>
      <c r="AB76" s="107">
        <v>0</v>
      </c>
      <c r="AC76" s="13">
        <v>0</v>
      </c>
      <c r="AD76" s="82">
        <v>0</v>
      </c>
    </row>
    <row r="77" spans="1:30" ht="12.75">
      <c r="A77" s="65" t="s">
        <v>75</v>
      </c>
      <c r="B77" s="65">
        <v>3167.2</v>
      </c>
      <c r="C77" s="105">
        <v>13780.7</v>
      </c>
      <c r="D77" s="65">
        <v>591.14</v>
      </c>
      <c r="E77" s="93">
        <v>17539.04</v>
      </c>
      <c r="F77" s="116">
        <v>0</v>
      </c>
      <c r="G77" s="105">
        <v>0</v>
      </c>
      <c r="H77" s="65">
        <v>0</v>
      </c>
      <c r="I77" s="93">
        <v>0</v>
      </c>
      <c r="J77" s="65">
        <v>0</v>
      </c>
      <c r="K77" s="105">
        <v>0</v>
      </c>
      <c r="L77" s="65">
        <v>0</v>
      </c>
      <c r="M77" s="93">
        <v>0</v>
      </c>
      <c r="N77" s="65">
        <v>275</v>
      </c>
      <c r="O77" s="105">
        <v>0</v>
      </c>
      <c r="P77" s="65">
        <v>0</v>
      </c>
      <c r="Q77" s="93">
        <v>275</v>
      </c>
      <c r="R77" s="65" t="s">
        <v>75</v>
      </c>
      <c r="S77" s="13">
        <v>4878.6</v>
      </c>
      <c r="T77" s="107">
        <v>357.2</v>
      </c>
      <c r="U77" s="13">
        <v>57.76</v>
      </c>
      <c r="V77" s="13">
        <v>5293.56</v>
      </c>
      <c r="W77" s="13">
        <v>2289.1</v>
      </c>
      <c r="X77" s="107">
        <v>1497.93</v>
      </c>
      <c r="Y77" s="13">
        <v>0.35</v>
      </c>
      <c r="Z77" s="13">
        <v>3787.38</v>
      </c>
      <c r="AA77" s="13">
        <v>0</v>
      </c>
      <c r="AB77" s="107">
        <v>0</v>
      </c>
      <c r="AC77" s="13">
        <v>0</v>
      </c>
      <c r="AD77" s="82">
        <v>0</v>
      </c>
    </row>
    <row r="78" spans="1:30" ht="12.75">
      <c r="A78" s="65" t="s">
        <v>76</v>
      </c>
      <c r="B78" s="65">
        <v>29807.8</v>
      </c>
      <c r="C78" s="105">
        <v>4370</v>
      </c>
      <c r="D78" s="65">
        <v>0</v>
      </c>
      <c r="E78" s="93">
        <v>34177.8</v>
      </c>
      <c r="F78" s="116">
        <v>2114.075</v>
      </c>
      <c r="G78" s="105">
        <v>0.2</v>
      </c>
      <c r="H78" s="65">
        <v>0</v>
      </c>
      <c r="I78" s="93">
        <v>2114.275</v>
      </c>
      <c r="J78" s="65">
        <v>0</v>
      </c>
      <c r="K78" s="105">
        <v>0</v>
      </c>
      <c r="L78" s="65">
        <v>0</v>
      </c>
      <c r="M78" s="93">
        <v>0</v>
      </c>
      <c r="N78" s="65">
        <v>0</v>
      </c>
      <c r="O78" s="105">
        <v>0</v>
      </c>
      <c r="P78" s="65">
        <v>0</v>
      </c>
      <c r="Q78" s="93">
        <v>0</v>
      </c>
      <c r="R78" s="65" t="s">
        <v>76</v>
      </c>
      <c r="S78" s="13">
        <v>5029.071</v>
      </c>
      <c r="T78" s="107">
        <v>5141.3</v>
      </c>
      <c r="U78" s="13">
        <v>754.8</v>
      </c>
      <c r="V78" s="13">
        <v>10925.170999999998</v>
      </c>
      <c r="W78" s="13">
        <v>24957.6</v>
      </c>
      <c r="X78" s="107">
        <v>4340.2</v>
      </c>
      <c r="Y78" s="13">
        <v>261.6</v>
      </c>
      <c r="Z78" s="13">
        <v>29559.4</v>
      </c>
      <c r="AA78" s="13">
        <v>0</v>
      </c>
      <c r="AB78" s="107">
        <v>0</v>
      </c>
      <c r="AC78" s="13">
        <v>0</v>
      </c>
      <c r="AD78" s="82">
        <v>0</v>
      </c>
    </row>
    <row r="79" spans="1:30" ht="12.75">
      <c r="A79" s="65" t="s">
        <v>77</v>
      </c>
      <c r="B79" s="65">
        <v>1856.4</v>
      </c>
      <c r="C79" s="105">
        <v>5.5</v>
      </c>
      <c r="D79" s="65">
        <v>1353.8</v>
      </c>
      <c r="E79" s="93">
        <v>3215.7</v>
      </c>
      <c r="F79" s="116">
        <v>75.9</v>
      </c>
      <c r="G79" s="105">
        <v>0</v>
      </c>
      <c r="H79" s="65">
        <v>0</v>
      </c>
      <c r="I79" s="93">
        <v>75.9</v>
      </c>
      <c r="J79" s="65">
        <v>0</v>
      </c>
      <c r="K79" s="105">
        <v>0</v>
      </c>
      <c r="L79" s="65">
        <v>0</v>
      </c>
      <c r="M79" s="93">
        <v>0</v>
      </c>
      <c r="N79" s="65">
        <v>0</v>
      </c>
      <c r="O79" s="105">
        <v>0</v>
      </c>
      <c r="P79" s="65">
        <v>0</v>
      </c>
      <c r="Q79" s="93">
        <v>0</v>
      </c>
      <c r="R79" s="65" t="s">
        <v>77</v>
      </c>
      <c r="S79" s="13">
        <v>470.7</v>
      </c>
      <c r="T79" s="107">
        <v>1094.7</v>
      </c>
      <c r="U79" s="13">
        <v>0</v>
      </c>
      <c r="V79" s="13">
        <v>1565.4</v>
      </c>
      <c r="W79" s="13">
        <v>2783.4</v>
      </c>
      <c r="X79" s="107">
        <v>43.6</v>
      </c>
      <c r="Y79" s="13">
        <v>2.7</v>
      </c>
      <c r="Z79" s="13">
        <v>2829.7</v>
      </c>
      <c r="AA79" s="13">
        <v>0</v>
      </c>
      <c r="AB79" s="107">
        <v>0</v>
      </c>
      <c r="AC79" s="13">
        <v>0</v>
      </c>
      <c r="AD79" s="82">
        <v>0</v>
      </c>
    </row>
    <row r="80" spans="1:30" ht="12.75">
      <c r="A80" s="65" t="s">
        <v>78</v>
      </c>
      <c r="B80" s="65">
        <v>9659.1</v>
      </c>
      <c r="C80" s="105">
        <v>12355.9</v>
      </c>
      <c r="D80" s="65">
        <v>0</v>
      </c>
      <c r="E80" s="93">
        <v>22015</v>
      </c>
      <c r="F80" s="116">
        <v>14078.3</v>
      </c>
      <c r="G80" s="105">
        <v>16249.5</v>
      </c>
      <c r="H80" s="65">
        <v>0</v>
      </c>
      <c r="I80" s="93">
        <v>30327.8</v>
      </c>
      <c r="J80" s="65">
        <v>0</v>
      </c>
      <c r="K80" s="105">
        <v>0</v>
      </c>
      <c r="L80" s="65">
        <v>0</v>
      </c>
      <c r="M80" s="93">
        <v>0</v>
      </c>
      <c r="N80" s="65">
        <v>0</v>
      </c>
      <c r="O80" s="105">
        <v>120.9</v>
      </c>
      <c r="P80" s="65">
        <v>19.8</v>
      </c>
      <c r="Q80" s="93">
        <v>140.7</v>
      </c>
      <c r="R80" s="65" t="s">
        <v>78</v>
      </c>
      <c r="S80" s="13">
        <v>279.9</v>
      </c>
      <c r="T80" s="107">
        <v>471.9</v>
      </c>
      <c r="U80" s="13">
        <v>26.7</v>
      </c>
      <c r="V80" s="13">
        <v>778.5</v>
      </c>
      <c r="W80" s="13">
        <v>23.1</v>
      </c>
      <c r="X80" s="107">
        <v>63.1</v>
      </c>
      <c r="Y80" s="13">
        <v>0</v>
      </c>
      <c r="Z80" s="13">
        <v>86.2</v>
      </c>
      <c r="AA80" s="13">
        <v>0</v>
      </c>
      <c r="AB80" s="107">
        <v>7.9</v>
      </c>
      <c r="AC80" s="13">
        <v>0</v>
      </c>
      <c r="AD80" s="82">
        <v>7.9</v>
      </c>
    </row>
    <row r="81" spans="1:30" ht="12.75">
      <c r="A81" s="65" t="s">
        <v>79</v>
      </c>
      <c r="B81" s="65">
        <v>37213.44</v>
      </c>
      <c r="C81" s="105">
        <v>12726.63</v>
      </c>
      <c r="D81" s="65">
        <v>0</v>
      </c>
      <c r="E81" s="93">
        <v>49940.07</v>
      </c>
      <c r="F81" s="116">
        <v>0</v>
      </c>
      <c r="G81" s="105">
        <v>0</v>
      </c>
      <c r="H81" s="65">
        <v>0</v>
      </c>
      <c r="I81" s="93">
        <v>0</v>
      </c>
      <c r="J81" s="65">
        <v>0</v>
      </c>
      <c r="K81" s="105">
        <v>0</v>
      </c>
      <c r="L81" s="65">
        <v>0</v>
      </c>
      <c r="M81" s="93">
        <v>0</v>
      </c>
      <c r="N81" s="65">
        <v>0</v>
      </c>
      <c r="O81" s="105">
        <v>0</v>
      </c>
      <c r="P81" s="65">
        <v>0</v>
      </c>
      <c r="Q81" s="93">
        <v>0</v>
      </c>
      <c r="R81" s="65" t="s">
        <v>79</v>
      </c>
      <c r="S81" s="13">
        <v>16783.29</v>
      </c>
      <c r="T81" s="107">
        <v>3690.38</v>
      </c>
      <c r="U81" s="13">
        <v>0</v>
      </c>
      <c r="V81" s="13">
        <v>20473.67</v>
      </c>
      <c r="W81" s="13">
        <v>4672.91</v>
      </c>
      <c r="X81" s="107">
        <v>836.06</v>
      </c>
      <c r="Y81" s="13">
        <v>0</v>
      </c>
      <c r="Z81" s="13">
        <v>5508.97</v>
      </c>
      <c r="AA81" s="13">
        <v>0</v>
      </c>
      <c r="AB81" s="107">
        <v>0</v>
      </c>
      <c r="AC81" s="13">
        <v>0</v>
      </c>
      <c r="AD81" s="82">
        <v>0</v>
      </c>
    </row>
    <row r="82" spans="1:30" ht="12.75">
      <c r="A82" s="65" t="s">
        <v>80</v>
      </c>
      <c r="B82" s="65">
        <v>273.98</v>
      </c>
      <c r="C82" s="105">
        <v>882.1</v>
      </c>
      <c r="D82" s="65">
        <v>0</v>
      </c>
      <c r="E82" s="93">
        <v>1156.08</v>
      </c>
      <c r="F82" s="116">
        <v>663.81</v>
      </c>
      <c r="G82" s="105">
        <v>4336.8</v>
      </c>
      <c r="H82" s="65">
        <v>3148.4</v>
      </c>
      <c r="I82" s="93">
        <v>8149.01</v>
      </c>
      <c r="J82" s="65">
        <v>122.8</v>
      </c>
      <c r="K82" s="105">
        <v>126.8</v>
      </c>
      <c r="L82" s="65">
        <v>1321.2</v>
      </c>
      <c r="M82" s="93">
        <v>1570.8</v>
      </c>
      <c r="N82" s="65">
        <v>460.4</v>
      </c>
      <c r="O82" s="105">
        <v>19.9</v>
      </c>
      <c r="P82" s="65">
        <v>0</v>
      </c>
      <c r="Q82" s="93">
        <v>480.3</v>
      </c>
      <c r="R82" s="65" t="s">
        <v>80</v>
      </c>
      <c r="S82" s="13">
        <v>10.9</v>
      </c>
      <c r="T82" s="107">
        <v>16.2</v>
      </c>
      <c r="U82" s="13">
        <v>30.1</v>
      </c>
      <c r="V82" s="13">
        <v>57.2</v>
      </c>
      <c r="W82" s="13">
        <v>60.66</v>
      </c>
      <c r="X82" s="107">
        <v>16.9</v>
      </c>
      <c r="Y82" s="13">
        <v>1.7</v>
      </c>
      <c r="Z82" s="13">
        <v>79.26</v>
      </c>
      <c r="AA82" s="13">
        <v>0</v>
      </c>
      <c r="AB82" s="107">
        <v>0</v>
      </c>
      <c r="AC82" s="13">
        <v>0</v>
      </c>
      <c r="AD82" s="82">
        <v>0</v>
      </c>
    </row>
    <row r="83" spans="1:30" ht="12.75">
      <c r="A83" s="65" t="s">
        <v>81</v>
      </c>
      <c r="B83" s="65">
        <v>1434.6</v>
      </c>
      <c r="C83" s="105">
        <v>1281.6</v>
      </c>
      <c r="D83" s="65">
        <v>0</v>
      </c>
      <c r="E83" s="93">
        <v>2716.2</v>
      </c>
      <c r="F83" s="116">
        <v>23142.5</v>
      </c>
      <c r="G83" s="105">
        <v>3610.2</v>
      </c>
      <c r="H83" s="65">
        <v>0.3</v>
      </c>
      <c r="I83" s="93">
        <v>26753</v>
      </c>
      <c r="J83" s="65">
        <v>2805.5</v>
      </c>
      <c r="K83" s="105">
        <v>1091.5</v>
      </c>
      <c r="L83" s="65">
        <v>229.9</v>
      </c>
      <c r="M83" s="93">
        <v>4126.9</v>
      </c>
      <c r="N83" s="65">
        <v>0</v>
      </c>
      <c r="O83" s="105">
        <v>0</v>
      </c>
      <c r="P83" s="65">
        <v>0</v>
      </c>
      <c r="Q83" s="93">
        <v>0</v>
      </c>
      <c r="R83" s="65" t="s">
        <v>81</v>
      </c>
      <c r="S83" s="13">
        <v>38.1</v>
      </c>
      <c r="T83" s="107">
        <v>420.9</v>
      </c>
      <c r="U83" s="13">
        <v>8.4</v>
      </c>
      <c r="V83" s="13">
        <v>467.4</v>
      </c>
      <c r="W83" s="13">
        <v>313</v>
      </c>
      <c r="X83" s="107">
        <v>1.8</v>
      </c>
      <c r="Y83" s="13">
        <v>88.6</v>
      </c>
      <c r="Z83" s="13">
        <v>403.4</v>
      </c>
      <c r="AA83" s="13">
        <v>2.5</v>
      </c>
      <c r="AB83" s="107">
        <v>30.5</v>
      </c>
      <c r="AC83" s="13">
        <v>0</v>
      </c>
      <c r="AD83" s="82">
        <v>33</v>
      </c>
    </row>
    <row r="84" spans="1:30" ht="12.75">
      <c r="A84" s="65" t="s">
        <v>82</v>
      </c>
      <c r="B84" s="65">
        <v>0</v>
      </c>
      <c r="C84" s="105">
        <v>0</v>
      </c>
      <c r="D84" s="65">
        <v>0</v>
      </c>
      <c r="E84" s="93">
        <v>0</v>
      </c>
      <c r="F84" s="116">
        <v>68.2</v>
      </c>
      <c r="G84" s="105">
        <v>0</v>
      </c>
      <c r="H84" s="65">
        <v>0</v>
      </c>
      <c r="I84" s="93">
        <v>68.2</v>
      </c>
      <c r="J84" s="65">
        <v>0</v>
      </c>
      <c r="K84" s="105">
        <v>0</v>
      </c>
      <c r="L84" s="65">
        <v>0</v>
      </c>
      <c r="M84" s="93">
        <v>0</v>
      </c>
      <c r="N84" s="65">
        <v>0</v>
      </c>
      <c r="O84" s="105">
        <v>0</v>
      </c>
      <c r="P84" s="65">
        <v>0</v>
      </c>
      <c r="Q84" s="93">
        <v>0</v>
      </c>
      <c r="R84" s="65" t="s">
        <v>82</v>
      </c>
      <c r="S84" s="13">
        <v>7.135</v>
      </c>
      <c r="T84" s="107">
        <v>0</v>
      </c>
      <c r="U84" s="13">
        <v>0</v>
      </c>
      <c r="V84" s="13">
        <v>7.135</v>
      </c>
      <c r="W84" s="13">
        <v>0</v>
      </c>
      <c r="X84" s="107">
        <v>0</v>
      </c>
      <c r="Y84" s="13">
        <v>0</v>
      </c>
      <c r="Z84" s="13">
        <v>0</v>
      </c>
      <c r="AA84" s="13">
        <v>0</v>
      </c>
      <c r="AB84" s="107">
        <v>0</v>
      </c>
      <c r="AC84" s="13">
        <v>0</v>
      </c>
      <c r="AD84" s="82">
        <v>0</v>
      </c>
    </row>
    <row r="85" spans="1:30" ht="12.75">
      <c r="A85" s="65" t="s">
        <v>83</v>
      </c>
      <c r="B85" s="65">
        <v>16.4</v>
      </c>
      <c r="C85" s="105">
        <v>4.5</v>
      </c>
      <c r="D85" s="65">
        <v>0</v>
      </c>
      <c r="E85" s="93">
        <v>20.9</v>
      </c>
      <c r="F85" s="116">
        <v>3439.2</v>
      </c>
      <c r="G85" s="105">
        <v>674.7</v>
      </c>
      <c r="H85" s="65">
        <v>0</v>
      </c>
      <c r="I85" s="93">
        <v>4113.9</v>
      </c>
      <c r="J85" s="65">
        <v>0</v>
      </c>
      <c r="K85" s="105">
        <v>0</v>
      </c>
      <c r="L85" s="65">
        <v>0</v>
      </c>
      <c r="M85" s="93">
        <v>0</v>
      </c>
      <c r="N85" s="65">
        <v>0</v>
      </c>
      <c r="O85" s="105">
        <v>0</v>
      </c>
      <c r="P85" s="65">
        <v>0</v>
      </c>
      <c r="Q85" s="93">
        <v>0</v>
      </c>
      <c r="R85" s="65" t="s">
        <v>83</v>
      </c>
      <c r="S85" s="13">
        <v>52</v>
      </c>
      <c r="T85" s="107">
        <v>0</v>
      </c>
      <c r="U85" s="13">
        <v>0</v>
      </c>
      <c r="V85" s="13">
        <v>52</v>
      </c>
      <c r="W85" s="13">
        <v>0</v>
      </c>
      <c r="X85" s="107">
        <v>0</v>
      </c>
      <c r="Y85" s="13">
        <v>0</v>
      </c>
      <c r="Z85" s="13">
        <v>0</v>
      </c>
      <c r="AA85" s="13">
        <v>0</v>
      </c>
      <c r="AB85" s="107">
        <v>0</v>
      </c>
      <c r="AC85" s="13">
        <v>0</v>
      </c>
      <c r="AD85" s="82">
        <v>0</v>
      </c>
    </row>
    <row r="86" spans="1:30" ht="12.75">
      <c r="A86" s="65" t="s">
        <v>84</v>
      </c>
      <c r="B86" s="65">
        <v>3168.6</v>
      </c>
      <c r="C86" s="105">
        <v>160.1</v>
      </c>
      <c r="D86" s="65">
        <v>0</v>
      </c>
      <c r="E86" s="93">
        <v>3328.7</v>
      </c>
      <c r="F86" s="116">
        <v>8003</v>
      </c>
      <c r="G86" s="105">
        <v>4794.2</v>
      </c>
      <c r="H86" s="65">
        <v>0</v>
      </c>
      <c r="I86" s="93">
        <v>12797.2</v>
      </c>
      <c r="J86" s="65">
        <v>0</v>
      </c>
      <c r="K86" s="105">
        <v>0</v>
      </c>
      <c r="L86" s="65">
        <v>0</v>
      </c>
      <c r="M86" s="93">
        <v>0</v>
      </c>
      <c r="N86" s="65">
        <v>1003.1</v>
      </c>
      <c r="O86" s="105">
        <v>0</v>
      </c>
      <c r="P86" s="65">
        <v>0</v>
      </c>
      <c r="Q86" s="93">
        <v>1003.1</v>
      </c>
      <c r="R86" s="65" t="s">
        <v>84</v>
      </c>
      <c r="S86" s="13">
        <v>104</v>
      </c>
      <c r="T86" s="107">
        <v>115.1</v>
      </c>
      <c r="U86" s="13">
        <v>7.3</v>
      </c>
      <c r="V86" s="13">
        <v>226.4</v>
      </c>
      <c r="W86" s="13">
        <v>107.5</v>
      </c>
      <c r="X86" s="107">
        <v>43.7</v>
      </c>
      <c r="Y86" s="13">
        <v>12.6</v>
      </c>
      <c r="Z86" s="13">
        <v>163.8</v>
      </c>
      <c r="AA86" s="13">
        <v>0</v>
      </c>
      <c r="AB86" s="107">
        <v>0</v>
      </c>
      <c r="AC86" s="13">
        <v>0</v>
      </c>
      <c r="AD86" s="82">
        <v>0</v>
      </c>
    </row>
    <row r="87" spans="1:30" ht="12.75">
      <c r="A87" s="65" t="s">
        <v>85</v>
      </c>
      <c r="B87" s="65">
        <v>46910</v>
      </c>
      <c r="C87" s="105">
        <v>11474.6</v>
      </c>
      <c r="D87" s="65">
        <v>0</v>
      </c>
      <c r="E87" s="93">
        <v>58384.6</v>
      </c>
      <c r="F87" s="116">
        <v>41000</v>
      </c>
      <c r="G87" s="105">
        <v>6745.4</v>
      </c>
      <c r="H87" s="65">
        <v>0</v>
      </c>
      <c r="I87" s="93">
        <v>47745.4</v>
      </c>
      <c r="J87" s="65">
        <v>0</v>
      </c>
      <c r="K87" s="105">
        <v>0</v>
      </c>
      <c r="L87" s="65">
        <v>0</v>
      </c>
      <c r="M87" s="93">
        <v>0</v>
      </c>
      <c r="N87" s="65">
        <v>0</v>
      </c>
      <c r="O87" s="105">
        <v>0</v>
      </c>
      <c r="P87" s="65">
        <v>0</v>
      </c>
      <c r="Q87" s="93">
        <v>0</v>
      </c>
      <c r="R87" s="65" t="s">
        <v>85</v>
      </c>
      <c r="S87" s="13">
        <v>474.1</v>
      </c>
      <c r="T87" s="107">
        <v>69.9</v>
      </c>
      <c r="U87" s="13">
        <v>0</v>
      </c>
      <c r="V87" s="13">
        <v>544</v>
      </c>
      <c r="W87" s="13">
        <v>26.3</v>
      </c>
      <c r="X87" s="107">
        <v>18.1</v>
      </c>
      <c r="Y87" s="13">
        <v>0</v>
      </c>
      <c r="Z87" s="13">
        <v>44.4</v>
      </c>
      <c r="AA87" s="13">
        <v>2611.6</v>
      </c>
      <c r="AB87" s="107">
        <v>0</v>
      </c>
      <c r="AC87" s="13">
        <v>0</v>
      </c>
      <c r="AD87" s="82">
        <v>2611.6</v>
      </c>
    </row>
    <row r="88" spans="1:30" ht="12.75">
      <c r="A88" s="65" t="s">
        <v>86</v>
      </c>
      <c r="B88" s="65">
        <v>0</v>
      </c>
      <c r="C88" s="105">
        <v>0</v>
      </c>
      <c r="D88" s="65">
        <v>0</v>
      </c>
      <c r="E88" s="93">
        <v>0</v>
      </c>
      <c r="F88" s="116">
        <v>350.7</v>
      </c>
      <c r="G88" s="105">
        <v>0</v>
      </c>
      <c r="H88" s="65">
        <v>0</v>
      </c>
      <c r="I88" s="93">
        <v>350.7</v>
      </c>
      <c r="J88" s="65">
        <v>0</v>
      </c>
      <c r="K88" s="105">
        <v>0</v>
      </c>
      <c r="L88" s="65">
        <v>0</v>
      </c>
      <c r="M88" s="93">
        <v>0</v>
      </c>
      <c r="N88" s="65">
        <v>0</v>
      </c>
      <c r="O88" s="105">
        <v>0</v>
      </c>
      <c r="P88" s="65">
        <v>0</v>
      </c>
      <c r="Q88" s="93">
        <v>0</v>
      </c>
      <c r="R88" s="65" t="s">
        <v>86</v>
      </c>
      <c r="S88" s="13">
        <v>0</v>
      </c>
      <c r="T88" s="107">
        <v>0</v>
      </c>
      <c r="U88" s="13">
        <v>0</v>
      </c>
      <c r="V88" s="13">
        <v>0</v>
      </c>
      <c r="W88" s="13">
        <v>0</v>
      </c>
      <c r="X88" s="107">
        <v>0</v>
      </c>
      <c r="Y88" s="13">
        <v>0</v>
      </c>
      <c r="Z88" s="13">
        <v>0</v>
      </c>
      <c r="AA88" s="13">
        <v>0</v>
      </c>
      <c r="AB88" s="107">
        <v>0</v>
      </c>
      <c r="AC88" s="13">
        <v>0</v>
      </c>
      <c r="AD88" s="82">
        <v>0</v>
      </c>
    </row>
    <row r="89" spans="1:30" ht="12.75">
      <c r="A89" s="65" t="s">
        <v>87</v>
      </c>
      <c r="B89" s="65">
        <v>0</v>
      </c>
      <c r="C89" s="105">
        <v>0</v>
      </c>
      <c r="D89" s="65">
        <v>0</v>
      </c>
      <c r="E89" s="93">
        <v>0</v>
      </c>
      <c r="F89" s="116">
        <v>5.7</v>
      </c>
      <c r="G89" s="105">
        <v>0</v>
      </c>
      <c r="H89" s="65">
        <v>0</v>
      </c>
      <c r="I89" s="93">
        <v>5.7</v>
      </c>
      <c r="J89" s="65">
        <v>0</v>
      </c>
      <c r="K89" s="105">
        <v>0</v>
      </c>
      <c r="L89" s="65">
        <v>0</v>
      </c>
      <c r="M89" s="93">
        <v>0</v>
      </c>
      <c r="N89" s="65">
        <v>0</v>
      </c>
      <c r="O89" s="105">
        <v>0</v>
      </c>
      <c r="P89" s="65">
        <v>0</v>
      </c>
      <c r="Q89" s="93">
        <v>0</v>
      </c>
      <c r="R89" s="65" t="s">
        <v>87</v>
      </c>
      <c r="S89" s="13">
        <v>6.7</v>
      </c>
      <c r="T89" s="107">
        <v>0</v>
      </c>
      <c r="U89" s="13">
        <v>0</v>
      </c>
      <c r="V89" s="13">
        <v>6.7</v>
      </c>
      <c r="W89" s="13">
        <v>11.6</v>
      </c>
      <c r="X89" s="107">
        <v>0</v>
      </c>
      <c r="Y89" s="13">
        <v>0</v>
      </c>
      <c r="Z89" s="13">
        <v>11.6</v>
      </c>
      <c r="AA89" s="13">
        <v>0</v>
      </c>
      <c r="AB89" s="107">
        <v>0</v>
      </c>
      <c r="AC89" s="13">
        <v>0</v>
      </c>
      <c r="AD89" s="82">
        <v>0</v>
      </c>
    </row>
    <row r="90" spans="1:30" ht="12.75">
      <c r="A90" s="65" t="s">
        <v>88</v>
      </c>
      <c r="B90" s="65">
        <v>30561.809</v>
      </c>
      <c r="C90" s="105">
        <v>13881.252</v>
      </c>
      <c r="D90" s="65">
        <v>1163.9</v>
      </c>
      <c r="E90" s="93">
        <v>45606.96100000001</v>
      </c>
      <c r="F90" s="116">
        <v>7224.584000000001</v>
      </c>
      <c r="G90" s="105">
        <v>1875.241</v>
      </c>
      <c r="H90" s="65">
        <v>0</v>
      </c>
      <c r="I90" s="93">
        <v>9099.825</v>
      </c>
      <c r="J90" s="65">
        <v>113.4</v>
      </c>
      <c r="K90" s="105">
        <v>0</v>
      </c>
      <c r="L90" s="65">
        <v>0</v>
      </c>
      <c r="M90" s="93">
        <v>113.4</v>
      </c>
      <c r="N90" s="65">
        <v>39.6</v>
      </c>
      <c r="O90" s="105">
        <v>0</v>
      </c>
      <c r="P90" s="65">
        <v>0</v>
      </c>
      <c r="Q90" s="93">
        <v>39.6</v>
      </c>
      <c r="R90" s="65" t="s">
        <v>88</v>
      </c>
      <c r="S90" s="13">
        <v>5859.794</v>
      </c>
      <c r="T90" s="107">
        <v>3829.8869999999997</v>
      </c>
      <c r="U90" s="13">
        <v>0</v>
      </c>
      <c r="V90" s="13">
        <v>9689.680999999999</v>
      </c>
      <c r="W90" s="13">
        <v>285.4</v>
      </c>
      <c r="X90" s="107">
        <v>136.528</v>
      </c>
      <c r="Y90" s="13">
        <v>0</v>
      </c>
      <c r="Z90" s="13">
        <v>421.92799999999994</v>
      </c>
      <c r="AA90" s="13">
        <v>0</v>
      </c>
      <c r="AB90" s="107">
        <v>0</v>
      </c>
      <c r="AC90" s="13">
        <v>0</v>
      </c>
      <c r="AD90" s="82">
        <v>0</v>
      </c>
    </row>
    <row r="91" spans="1:30" ht="12.75">
      <c r="A91" s="65" t="s">
        <v>89</v>
      </c>
      <c r="B91" s="65">
        <v>0</v>
      </c>
      <c r="C91" s="105">
        <v>0</v>
      </c>
      <c r="D91" s="65">
        <v>0</v>
      </c>
      <c r="E91" s="93">
        <v>0</v>
      </c>
      <c r="F91" s="116">
        <v>0</v>
      </c>
      <c r="G91" s="105">
        <v>0</v>
      </c>
      <c r="H91" s="65">
        <v>0</v>
      </c>
      <c r="I91" s="93">
        <v>0</v>
      </c>
      <c r="J91" s="65">
        <v>0</v>
      </c>
      <c r="K91" s="105">
        <v>0</v>
      </c>
      <c r="L91" s="65">
        <v>0</v>
      </c>
      <c r="M91" s="93">
        <v>0</v>
      </c>
      <c r="N91" s="65">
        <v>0</v>
      </c>
      <c r="O91" s="105">
        <v>0</v>
      </c>
      <c r="P91" s="65">
        <v>0</v>
      </c>
      <c r="Q91" s="93">
        <v>0</v>
      </c>
      <c r="R91" s="65" t="s">
        <v>89</v>
      </c>
      <c r="S91" s="13">
        <v>0</v>
      </c>
      <c r="T91" s="107">
        <v>0</v>
      </c>
      <c r="U91" s="13">
        <v>0</v>
      </c>
      <c r="V91" s="13">
        <v>0</v>
      </c>
      <c r="W91" s="13">
        <v>0</v>
      </c>
      <c r="X91" s="107">
        <v>0</v>
      </c>
      <c r="Y91" s="13">
        <v>0</v>
      </c>
      <c r="Z91" s="13">
        <v>0</v>
      </c>
      <c r="AA91" s="13">
        <v>0</v>
      </c>
      <c r="AB91" s="107">
        <v>0</v>
      </c>
      <c r="AC91" s="13">
        <v>0</v>
      </c>
      <c r="AD91" s="82">
        <v>0</v>
      </c>
    </row>
    <row r="92" spans="1:30" ht="12.75">
      <c r="A92" s="65" t="s">
        <v>90</v>
      </c>
      <c r="B92" s="65">
        <v>522.4</v>
      </c>
      <c r="C92" s="105">
        <v>2930.3</v>
      </c>
      <c r="D92" s="65">
        <v>0</v>
      </c>
      <c r="E92" s="93">
        <v>3452.7</v>
      </c>
      <c r="F92" s="116">
        <v>225.8</v>
      </c>
      <c r="G92" s="105">
        <v>61.2</v>
      </c>
      <c r="H92" s="65">
        <v>0</v>
      </c>
      <c r="I92" s="93">
        <v>287</v>
      </c>
      <c r="J92" s="65">
        <v>0</v>
      </c>
      <c r="K92" s="105">
        <v>0</v>
      </c>
      <c r="L92" s="65">
        <v>0</v>
      </c>
      <c r="M92" s="93">
        <v>0</v>
      </c>
      <c r="N92" s="65">
        <v>0</v>
      </c>
      <c r="O92" s="105">
        <v>0</v>
      </c>
      <c r="P92" s="65">
        <v>0</v>
      </c>
      <c r="Q92" s="93">
        <v>0</v>
      </c>
      <c r="R92" s="65" t="s">
        <v>90</v>
      </c>
      <c r="S92" s="13">
        <v>1870.1</v>
      </c>
      <c r="T92" s="107">
        <v>574.41</v>
      </c>
      <c r="U92" s="13">
        <v>0</v>
      </c>
      <c r="V92" s="13">
        <v>2444.51</v>
      </c>
      <c r="W92" s="13">
        <v>34.7</v>
      </c>
      <c r="X92" s="107">
        <v>54.8</v>
      </c>
      <c r="Y92" s="13">
        <v>47.5</v>
      </c>
      <c r="Z92" s="13">
        <v>137</v>
      </c>
      <c r="AA92" s="13">
        <v>0</v>
      </c>
      <c r="AB92" s="107">
        <v>0</v>
      </c>
      <c r="AC92" s="13">
        <v>0</v>
      </c>
      <c r="AD92" s="82">
        <v>0</v>
      </c>
    </row>
    <row r="93" spans="1:30" ht="12.75">
      <c r="A93" s="65" t="s">
        <v>91</v>
      </c>
      <c r="B93">
        <v>0</v>
      </c>
      <c r="C93" s="106">
        <v>0</v>
      </c>
      <c r="D93">
        <v>0</v>
      </c>
      <c r="E93" s="94">
        <v>0</v>
      </c>
      <c r="F93" s="117">
        <v>0</v>
      </c>
      <c r="G93" s="106">
        <v>0</v>
      </c>
      <c r="H93">
        <v>0</v>
      </c>
      <c r="I93" s="94">
        <v>0</v>
      </c>
      <c r="J93">
        <v>0</v>
      </c>
      <c r="K93" s="106">
        <v>0</v>
      </c>
      <c r="L93">
        <v>0</v>
      </c>
      <c r="M93" s="94">
        <v>0</v>
      </c>
      <c r="N93">
        <v>0</v>
      </c>
      <c r="O93" s="106">
        <v>0</v>
      </c>
      <c r="P93">
        <v>0</v>
      </c>
      <c r="Q93" s="94">
        <v>0</v>
      </c>
      <c r="R93" s="65" t="s">
        <v>91</v>
      </c>
      <c r="S93" s="13">
        <v>0</v>
      </c>
      <c r="T93" s="107">
        <v>0</v>
      </c>
      <c r="U93" s="13">
        <v>0</v>
      </c>
      <c r="V93" s="13">
        <v>0</v>
      </c>
      <c r="W93" s="13">
        <v>0</v>
      </c>
      <c r="X93" s="107">
        <v>0</v>
      </c>
      <c r="Y93" s="13">
        <v>0</v>
      </c>
      <c r="Z93" s="13">
        <v>0</v>
      </c>
      <c r="AA93" s="13">
        <v>0</v>
      </c>
      <c r="AB93" s="107">
        <v>0</v>
      </c>
      <c r="AC93" s="13">
        <v>0</v>
      </c>
      <c r="AD93" s="82">
        <v>0</v>
      </c>
    </row>
    <row r="94" spans="1:30" ht="12.75">
      <c r="A94" s="65" t="s">
        <v>92</v>
      </c>
      <c r="B94">
        <v>0</v>
      </c>
      <c r="C94" s="106">
        <v>0</v>
      </c>
      <c r="D94">
        <v>0</v>
      </c>
      <c r="E94" s="94">
        <v>0</v>
      </c>
      <c r="F94" s="117">
        <v>0</v>
      </c>
      <c r="G94" s="106">
        <v>0</v>
      </c>
      <c r="H94">
        <v>0</v>
      </c>
      <c r="I94" s="94">
        <v>0</v>
      </c>
      <c r="J94">
        <v>0</v>
      </c>
      <c r="K94" s="106">
        <v>0</v>
      </c>
      <c r="L94">
        <v>0</v>
      </c>
      <c r="M94" s="94">
        <v>0</v>
      </c>
      <c r="N94">
        <v>0</v>
      </c>
      <c r="O94" s="106">
        <v>0</v>
      </c>
      <c r="P94">
        <v>0</v>
      </c>
      <c r="Q94" s="94">
        <v>0</v>
      </c>
      <c r="R94" s="65" t="s">
        <v>92</v>
      </c>
      <c r="S94" s="13">
        <v>0</v>
      </c>
      <c r="T94" s="107">
        <v>0</v>
      </c>
      <c r="U94" s="13">
        <v>0</v>
      </c>
      <c r="V94" s="13">
        <v>0</v>
      </c>
      <c r="W94" s="13">
        <v>0</v>
      </c>
      <c r="X94" s="107">
        <v>0</v>
      </c>
      <c r="Y94" s="13">
        <v>0</v>
      </c>
      <c r="Z94" s="13">
        <v>0</v>
      </c>
      <c r="AA94" s="13">
        <v>0</v>
      </c>
      <c r="AB94" s="107">
        <v>0</v>
      </c>
      <c r="AC94" s="13">
        <v>0</v>
      </c>
      <c r="AD94" s="82">
        <v>0</v>
      </c>
    </row>
    <row r="95" spans="1:30" ht="12.75">
      <c r="A95" s="65" t="s">
        <v>93</v>
      </c>
      <c r="B95">
        <v>0</v>
      </c>
      <c r="C95" s="106">
        <v>0</v>
      </c>
      <c r="D95">
        <v>0</v>
      </c>
      <c r="E95" s="94">
        <v>0</v>
      </c>
      <c r="F95" s="117">
        <v>0</v>
      </c>
      <c r="G95" s="106">
        <v>0</v>
      </c>
      <c r="H95">
        <v>0</v>
      </c>
      <c r="I95" s="94">
        <v>0</v>
      </c>
      <c r="J95">
        <v>0</v>
      </c>
      <c r="K95" s="106">
        <v>0</v>
      </c>
      <c r="L95">
        <v>0</v>
      </c>
      <c r="M95" s="94">
        <v>0</v>
      </c>
      <c r="N95">
        <v>0</v>
      </c>
      <c r="O95" s="106">
        <v>0</v>
      </c>
      <c r="P95">
        <v>0</v>
      </c>
      <c r="Q95" s="94">
        <v>0</v>
      </c>
      <c r="R95" s="65" t="s">
        <v>93</v>
      </c>
      <c r="S95" s="13">
        <v>0</v>
      </c>
      <c r="T95" s="107">
        <v>0</v>
      </c>
      <c r="U95" s="13">
        <v>0</v>
      </c>
      <c r="V95" s="13">
        <v>0</v>
      </c>
      <c r="W95" s="13">
        <v>0</v>
      </c>
      <c r="X95" s="107">
        <v>0</v>
      </c>
      <c r="Y95" s="13">
        <v>0</v>
      </c>
      <c r="Z95" s="13">
        <v>0</v>
      </c>
      <c r="AA95" s="13">
        <v>0</v>
      </c>
      <c r="AB95" s="107">
        <v>0</v>
      </c>
      <c r="AC95" s="13">
        <v>0</v>
      </c>
      <c r="AD95" s="82">
        <v>0</v>
      </c>
    </row>
    <row r="96" spans="1:30" ht="12.75">
      <c r="A96" s="65" t="s">
        <v>94</v>
      </c>
      <c r="B96" s="65">
        <v>0</v>
      </c>
      <c r="C96" s="105">
        <v>809.2</v>
      </c>
      <c r="D96" s="65">
        <v>0</v>
      </c>
      <c r="E96" s="93">
        <v>809.2</v>
      </c>
      <c r="F96" s="116">
        <v>0</v>
      </c>
      <c r="G96" s="105">
        <v>0</v>
      </c>
      <c r="H96" s="65">
        <v>0</v>
      </c>
      <c r="I96" s="93">
        <v>0</v>
      </c>
      <c r="J96" s="65">
        <v>0</v>
      </c>
      <c r="K96" s="105">
        <v>0</v>
      </c>
      <c r="L96" s="65">
        <v>0</v>
      </c>
      <c r="M96" s="93">
        <v>0</v>
      </c>
      <c r="N96" s="65">
        <v>0</v>
      </c>
      <c r="O96" s="105">
        <v>35</v>
      </c>
      <c r="P96" s="65">
        <v>0</v>
      </c>
      <c r="Q96" s="93">
        <v>35</v>
      </c>
      <c r="R96" s="65" t="s">
        <v>94</v>
      </c>
      <c r="S96" s="13">
        <v>11.4</v>
      </c>
      <c r="T96" s="107">
        <v>20</v>
      </c>
      <c r="U96" s="13">
        <v>0</v>
      </c>
      <c r="V96" s="13">
        <v>31.4</v>
      </c>
      <c r="W96" s="13">
        <v>1155.6</v>
      </c>
      <c r="X96" s="107">
        <v>102</v>
      </c>
      <c r="Y96" s="13">
        <v>0</v>
      </c>
      <c r="Z96" s="13">
        <v>1257.6</v>
      </c>
      <c r="AA96" s="13">
        <v>0</v>
      </c>
      <c r="AB96" s="107">
        <v>0</v>
      </c>
      <c r="AC96" s="13">
        <v>0</v>
      </c>
      <c r="AD96" s="82">
        <v>0</v>
      </c>
    </row>
    <row r="97" spans="1:30" s="59" customFormat="1" ht="13.5" customHeight="1">
      <c r="A97" s="65" t="s">
        <v>95</v>
      </c>
      <c r="B97">
        <v>0</v>
      </c>
      <c r="C97" s="106">
        <v>696.04</v>
      </c>
      <c r="D97">
        <v>0</v>
      </c>
      <c r="E97" s="94">
        <v>696.04</v>
      </c>
      <c r="F97" s="117">
        <v>0</v>
      </c>
      <c r="G97" s="106">
        <v>0</v>
      </c>
      <c r="H97">
        <v>0</v>
      </c>
      <c r="I97" s="94">
        <v>0</v>
      </c>
      <c r="J97">
        <v>0</v>
      </c>
      <c r="K97" s="106">
        <v>0</v>
      </c>
      <c r="L97">
        <v>0</v>
      </c>
      <c r="M97" s="94">
        <v>0</v>
      </c>
      <c r="N97">
        <v>0</v>
      </c>
      <c r="O97" s="106">
        <v>0</v>
      </c>
      <c r="P97">
        <v>0</v>
      </c>
      <c r="Q97" s="94">
        <v>0</v>
      </c>
      <c r="R97" s="65" t="s">
        <v>95</v>
      </c>
      <c r="S97" s="13">
        <v>0</v>
      </c>
      <c r="T97" s="107">
        <v>0</v>
      </c>
      <c r="U97" s="13">
        <v>0</v>
      </c>
      <c r="V97" s="13">
        <v>0</v>
      </c>
      <c r="W97" s="13">
        <v>0</v>
      </c>
      <c r="X97" s="107">
        <v>0</v>
      </c>
      <c r="Y97" s="13">
        <v>0</v>
      </c>
      <c r="Z97" s="13">
        <v>0</v>
      </c>
      <c r="AA97" s="13">
        <v>0</v>
      </c>
      <c r="AB97" s="107">
        <v>0</v>
      </c>
      <c r="AC97" s="13">
        <v>0</v>
      </c>
      <c r="AD97" s="82">
        <v>0</v>
      </c>
    </row>
    <row r="98" spans="1:30" s="59" customFormat="1" ht="13.5" customHeight="1">
      <c r="A98" s="65"/>
      <c r="B98" s="65">
        <v>0</v>
      </c>
      <c r="C98" s="105">
        <v>0</v>
      </c>
      <c r="D98" s="65">
        <v>0</v>
      </c>
      <c r="E98" s="93">
        <v>0</v>
      </c>
      <c r="F98" s="116">
        <v>0</v>
      </c>
      <c r="G98" s="105">
        <v>0</v>
      </c>
      <c r="H98" s="65">
        <v>0</v>
      </c>
      <c r="I98" s="93">
        <v>0</v>
      </c>
      <c r="J98" s="65">
        <v>0</v>
      </c>
      <c r="K98" s="105">
        <v>0</v>
      </c>
      <c r="L98" s="65">
        <v>0</v>
      </c>
      <c r="M98" s="93">
        <v>0</v>
      </c>
      <c r="N98" s="65">
        <v>0</v>
      </c>
      <c r="O98" s="105">
        <v>0</v>
      </c>
      <c r="P98" s="65">
        <v>0</v>
      </c>
      <c r="Q98" s="93">
        <v>0</v>
      </c>
      <c r="R98" s="65"/>
      <c r="S98" s="13"/>
      <c r="T98" s="107"/>
      <c r="U98" s="13"/>
      <c r="V98" s="13"/>
      <c r="W98" s="13"/>
      <c r="X98" s="107"/>
      <c r="Y98" s="13"/>
      <c r="Z98" s="13"/>
      <c r="AA98" s="13"/>
      <c r="AB98" s="107"/>
      <c r="AC98" s="13"/>
      <c r="AD98" s="82"/>
    </row>
    <row r="99" spans="1:30" ht="12.75">
      <c r="A99" s="65"/>
      <c r="B99" s="13">
        <v>0</v>
      </c>
      <c r="C99" s="107">
        <v>0</v>
      </c>
      <c r="D99" s="13">
        <v>0</v>
      </c>
      <c r="E99" s="95">
        <v>0</v>
      </c>
      <c r="F99" s="82">
        <v>0</v>
      </c>
      <c r="G99" s="111">
        <v>0</v>
      </c>
      <c r="H99" s="82">
        <v>0</v>
      </c>
      <c r="I99" s="95">
        <v>0</v>
      </c>
      <c r="J99" s="13">
        <v>0</v>
      </c>
      <c r="K99" s="111">
        <v>0</v>
      </c>
      <c r="L99" s="82">
        <v>0</v>
      </c>
      <c r="M99" s="95">
        <v>0</v>
      </c>
      <c r="N99" s="13">
        <v>0</v>
      </c>
      <c r="O99" s="111">
        <v>0</v>
      </c>
      <c r="P99" s="82">
        <v>0</v>
      </c>
      <c r="Q99" s="95">
        <v>0</v>
      </c>
      <c r="R99" s="65"/>
      <c r="S99" s="13">
        <f>SUM(S2:S98)</f>
        <v>118256.83099999998</v>
      </c>
      <c r="T99" s="107">
        <f aca="true" t="shared" si="0" ref="T99:AD99">SUM(T2:T98)</f>
        <v>48922.32899999999</v>
      </c>
      <c r="U99" s="13">
        <f t="shared" si="0"/>
        <v>17744.184000000005</v>
      </c>
      <c r="V99" s="13">
        <f t="shared" si="0"/>
        <v>184923.34400000004</v>
      </c>
      <c r="W99" s="13">
        <f t="shared" si="0"/>
        <v>89673.03000000001</v>
      </c>
      <c r="X99" s="107">
        <f t="shared" si="0"/>
        <v>21158.525999999998</v>
      </c>
      <c r="Y99" s="13">
        <f t="shared" si="0"/>
        <v>2149.2699999999995</v>
      </c>
      <c r="Z99" s="13">
        <f t="shared" si="0"/>
        <v>112980.82599999999</v>
      </c>
      <c r="AA99" s="13">
        <f t="shared" si="0"/>
        <v>4110.1</v>
      </c>
      <c r="AB99" s="107">
        <f t="shared" si="0"/>
        <v>149.9</v>
      </c>
      <c r="AC99" s="13">
        <f t="shared" si="0"/>
        <v>4.6</v>
      </c>
      <c r="AD99" s="82">
        <f t="shared" si="0"/>
        <v>4264.6</v>
      </c>
    </row>
    <row r="100" spans="1:30" ht="12.75">
      <c r="A100" s="15" t="s">
        <v>248</v>
      </c>
      <c r="B100" s="80">
        <f aca="true" t="shared" si="1" ref="B100:Q100">SUM(B2:B98)</f>
        <v>857826.7330000004</v>
      </c>
      <c r="C100" s="108">
        <f t="shared" si="1"/>
        <v>341435.07899999985</v>
      </c>
      <c r="D100" s="80">
        <f t="shared" si="1"/>
        <v>196523.55899999998</v>
      </c>
      <c r="E100" s="96">
        <f t="shared" si="1"/>
        <v>1395785.3709999998</v>
      </c>
      <c r="F100" s="83">
        <f t="shared" si="1"/>
        <v>351779.868</v>
      </c>
      <c r="G100" s="112">
        <f t="shared" si="1"/>
        <v>153367.10500000007</v>
      </c>
      <c r="H100" s="83">
        <f t="shared" si="1"/>
        <v>113413.26800000003</v>
      </c>
      <c r="I100" s="96">
        <f t="shared" si="1"/>
        <v>618560.2409999999</v>
      </c>
      <c r="J100" s="80">
        <f t="shared" si="1"/>
        <v>37891.195000000014</v>
      </c>
      <c r="K100" s="112">
        <f t="shared" si="1"/>
        <v>17420.131</v>
      </c>
      <c r="L100" s="83">
        <f t="shared" si="1"/>
        <v>10950.958</v>
      </c>
      <c r="M100" s="96">
        <f t="shared" si="1"/>
        <v>66262.284</v>
      </c>
      <c r="N100" s="80">
        <f t="shared" si="1"/>
        <v>3879.2859999999996</v>
      </c>
      <c r="O100" s="112">
        <f t="shared" si="1"/>
        <v>850.4000000000001</v>
      </c>
      <c r="P100" s="83">
        <f t="shared" si="1"/>
        <v>1195.25</v>
      </c>
      <c r="Q100" s="96">
        <f t="shared" si="1"/>
        <v>5924.936</v>
      </c>
      <c r="R100" s="2">
        <v>99</v>
      </c>
      <c r="S100" s="16">
        <f>SUM(S97)</f>
        <v>0</v>
      </c>
      <c r="T100" s="115">
        <f aca="true" t="shared" si="2" ref="T100:AD100">SUM(T97)</f>
        <v>0</v>
      </c>
      <c r="U100" s="16">
        <f t="shared" si="2"/>
        <v>0</v>
      </c>
      <c r="V100" s="16">
        <f t="shared" si="2"/>
        <v>0</v>
      </c>
      <c r="W100" s="16">
        <f t="shared" si="2"/>
        <v>0</v>
      </c>
      <c r="X100" s="115">
        <f t="shared" si="2"/>
        <v>0</v>
      </c>
      <c r="Y100" s="16">
        <f t="shared" si="2"/>
        <v>0</v>
      </c>
      <c r="Z100" s="16">
        <f t="shared" si="2"/>
        <v>0</v>
      </c>
      <c r="AA100" s="16">
        <f t="shared" si="2"/>
        <v>0</v>
      </c>
      <c r="AB100" s="115">
        <f t="shared" si="2"/>
        <v>0</v>
      </c>
      <c r="AC100" s="16">
        <f t="shared" si="2"/>
        <v>0</v>
      </c>
      <c r="AD100" s="169">
        <f t="shared" si="2"/>
        <v>0</v>
      </c>
    </row>
    <row r="101" spans="1:30" s="60" customFormat="1" ht="12">
      <c r="A101" s="17"/>
      <c r="B101" s="18">
        <f aca="true" t="shared" si="3" ref="B101:Q101">SUM(B97:B98)</f>
        <v>0</v>
      </c>
      <c r="C101" s="69">
        <f t="shared" si="3"/>
        <v>696.04</v>
      </c>
      <c r="D101" s="18">
        <f t="shared" si="3"/>
        <v>0</v>
      </c>
      <c r="E101" s="97">
        <f t="shared" si="3"/>
        <v>696.04</v>
      </c>
      <c r="F101" s="78">
        <f t="shared" si="3"/>
        <v>0</v>
      </c>
      <c r="G101" s="69">
        <f t="shared" si="3"/>
        <v>0</v>
      </c>
      <c r="H101" s="18">
        <f t="shared" si="3"/>
        <v>0</v>
      </c>
      <c r="I101" s="97">
        <f t="shared" si="3"/>
        <v>0</v>
      </c>
      <c r="J101" s="18">
        <f t="shared" si="3"/>
        <v>0</v>
      </c>
      <c r="K101" s="69">
        <f t="shared" si="3"/>
        <v>0</v>
      </c>
      <c r="L101" s="18">
        <f t="shared" si="3"/>
        <v>0</v>
      </c>
      <c r="M101" s="97">
        <f t="shared" si="3"/>
        <v>0</v>
      </c>
      <c r="N101" s="18">
        <f t="shared" si="3"/>
        <v>0</v>
      </c>
      <c r="O101" s="69">
        <f t="shared" si="3"/>
        <v>0</v>
      </c>
      <c r="P101" s="18">
        <f t="shared" si="3"/>
        <v>0</v>
      </c>
      <c r="Q101" s="97">
        <f t="shared" si="3"/>
        <v>0</v>
      </c>
      <c r="R101" s="19"/>
      <c r="S101" s="18">
        <f>SUM(S97:S98)</f>
        <v>0</v>
      </c>
      <c r="T101" s="69">
        <f aca="true" t="shared" si="4" ref="T101:AD101">SUM(T97:T98)</f>
        <v>0</v>
      </c>
      <c r="U101" s="18">
        <f t="shared" si="4"/>
        <v>0</v>
      </c>
      <c r="V101" s="18">
        <f t="shared" si="4"/>
        <v>0</v>
      </c>
      <c r="W101" s="18">
        <f t="shared" si="4"/>
        <v>0</v>
      </c>
      <c r="X101" s="69">
        <f t="shared" si="4"/>
        <v>0</v>
      </c>
      <c r="Y101" s="18">
        <f t="shared" si="4"/>
        <v>0</v>
      </c>
      <c r="Z101" s="18">
        <f t="shared" si="4"/>
        <v>0</v>
      </c>
      <c r="AA101" s="18">
        <f t="shared" si="4"/>
        <v>0</v>
      </c>
      <c r="AB101" s="69">
        <f t="shared" si="4"/>
        <v>0</v>
      </c>
      <c r="AC101" s="18">
        <f t="shared" si="4"/>
        <v>0</v>
      </c>
      <c r="AD101" s="78">
        <f t="shared" si="4"/>
        <v>0</v>
      </c>
    </row>
    <row r="102" spans="1:30" ht="27">
      <c r="A102" s="202"/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</row>
    <row r="103" spans="1:30" ht="28.5" customHeight="1">
      <c r="A103" s="197" t="s">
        <v>260</v>
      </c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205" t="s">
        <v>261</v>
      </c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</row>
    <row r="104" spans="1:30" s="61" customFormat="1" ht="28.5" customHeight="1">
      <c r="A104" s="206" t="str">
        <f>'coop-negoce-autre'!$A$104</f>
        <v>situation provisoire au 28 février  (arrêtée à 23/03/2012)</v>
      </c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3" t="str">
        <f>'coop-negoce-autre'!R104</f>
        <v>situation provisoire au 28 février  (arrêtée à 23/03/2012)</v>
      </c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</row>
    <row r="105" spans="1:30" s="62" customFormat="1" ht="35.25" customHeight="1">
      <c r="A105" s="204" t="str">
        <f>'coop-negoce-autre'!$A$105</f>
        <v>Les chiffres sont issus des collectes des campagnes  2010/11. L'étude est réalisée à partir du département d'exploitation du silo et les graines sont d'origine française.</v>
      </c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 t="str">
        <f>'coop-negoce-autre'!R105</f>
        <v>Les chiffres sont issus des collectes des campagnes  2010/11. L'étude est réalisée à partir du département d'exploitation du silo et les graines sont d'origine française.</v>
      </c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</row>
    <row r="106" spans="1:30" ht="17.25" customHeight="1">
      <c r="A106" s="20"/>
      <c r="B106" s="20"/>
      <c r="C106" s="109"/>
      <c r="D106" s="22"/>
      <c r="E106" s="98"/>
      <c r="F106" s="84"/>
      <c r="G106" s="113"/>
      <c r="H106" s="84"/>
      <c r="I106" s="98"/>
      <c r="J106" s="20"/>
      <c r="K106" s="113"/>
      <c r="L106" s="84"/>
      <c r="M106" s="98"/>
      <c r="N106" s="20"/>
      <c r="O106" s="113"/>
      <c r="P106" s="84"/>
      <c r="Q106" s="98"/>
      <c r="R106" s="20"/>
      <c r="S106" s="20"/>
      <c r="T106" s="109"/>
      <c r="U106" s="20"/>
      <c r="V106" s="21"/>
      <c r="W106" s="20"/>
      <c r="X106" s="109"/>
      <c r="Y106" s="20"/>
      <c r="Z106" s="21"/>
      <c r="AA106" s="20"/>
      <c r="AB106" s="109"/>
      <c r="AC106" s="20"/>
      <c r="AD106" s="170"/>
    </row>
    <row r="107" spans="1:30" s="63" customFormat="1" ht="22.5">
      <c r="A107" s="23"/>
      <c r="B107" s="24" t="s">
        <v>96</v>
      </c>
      <c r="C107" s="25"/>
      <c r="D107" s="25"/>
      <c r="E107" s="99"/>
      <c r="F107" s="24" t="s">
        <v>97</v>
      </c>
      <c r="G107" s="25"/>
      <c r="H107" s="25"/>
      <c r="I107" s="99"/>
      <c r="J107" s="24" t="s">
        <v>98</v>
      </c>
      <c r="K107" s="25"/>
      <c r="L107" s="25"/>
      <c r="M107" s="99"/>
      <c r="N107" s="24" t="s">
        <v>99</v>
      </c>
      <c r="O107" s="25"/>
      <c r="P107" s="25"/>
      <c r="Q107" s="99"/>
      <c r="R107" s="23"/>
      <c r="S107" s="24" t="s">
        <v>100</v>
      </c>
      <c r="T107" s="25"/>
      <c r="U107" s="25"/>
      <c r="V107" s="25"/>
      <c r="W107" s="24" t="s">
        <v>249</v>
      </c>
      <c r="X107" s="25"/>
      <c r="Y107" s="25"/>
      <c r="Z107" s="25"/>
      <c r="AA107" s="24" t="s">
        <v>102</v>
      </c>
      <c r="AB107" s="25"/>
      <c r="AC107" s="25"/>
      <c r="AD107" s="25"/>
    </row>
    <row r="108" spans="1:30" s="64" customFormat="1" ht="15" customHeight="1">
      <c r="A108" s="92"/>
      <c r="B108" s="136" t="s">
        <v>250</v>
      </c>
      <c r="C108" s="136" t="s">
        <v>251</v>
      </c>
      <c r="D108" s="136" t="s">
        <v>252</v>
      </c>
      <c r="E108" s="139" t="s">
        <v>253</v>
      </c>
      <c r="F108" s="137" t="s">
        <v>250</v>
      </c>
      <c r="G108" s="137" t="s">
        <v>251</v>
      </c>
      <c r="H108" s="137" t="s">
        <v>252</v>
      </c>
      <c r="I108" s="139" t="s">
        <v>103</v>
      </c>
      <c r="J108" s="137" t="s">
        <v>250</v>
      </c>
      <c r="K108" s="137" t="s">
        <v>251</v>
      </c>
      <c r="L108" s="137" t="s">
        <v>252</v>
      </c>
      <c r="M108" s="139" t="s">
        <v>103</v>
      </c>
      <c r="N108" s="137" t="s">
        <v>250</v>
      </c>
      <c r="O108" s="137" t="s">
        <v>251</v>
      </c>
      <c r="P108" s="137" t="s">
        <v>252</v>
      </c>
      <c r="Q108" s="138" t="s">
        <v>103</v>
      </c>
      <c r="R108" s="92"/>
      <c r="S108" s="136" t="s">
        <v>250</v>
      </c>
      <c r="T108" s="136" t="s">
        <v>251</v>
      </c>
      <c r="U108" s="136" t="s">
        <v>252</v>
      </c>
      <c r="V108" s="139" t="s">
        <v>103</v>
      </c>
      <c r="W108" s="137" t="s">
        <v>250</v>
      </c>
      <c r="X108" s="137" t="s">
        <v>251</v>
      </c>
      <c r="Y108" s="137" t="s">
        <v>252</v>
      </c>
      <c r="Z108" s="139" t="s">
        <v>103</v>
      </c>
      <c r="AA108" s="137" t="s">
        <v>250</v>
      </c>
      <c r="AB108" s="137" t="s">
        <v>251</v>
      </c>
      <c r="AC108" s="137" t="s">
        <v>252</v>
      </c>
      <c r="AD108" s="138" t="s">
        <v>103</v>
      </c>
    </row>
    <row r="109" spans="1:30" s="27" customFormat="1" ht="12.75">
      <c r="A109" s="129" t="s">
        <v>105</v>
      </c>
      <c r="B109" s="10"/>
      <c r="C109" s="10"/>
      <c r="D109" s="10"/>
      <c r="E109" s="144"/>
      <c r="F109" s="157"/>
      <c r="G109" s="10"/>
      <c r="H109" s="10"/>
      <c r="I109" s="144"/>
      <c r="J109" s="151"/>
      <c r="K109" s="10"/>
      <c r="L109" s="10"/>
      <c r="M109" s="144"/>
      <c r="N109" s="10"/>
      <c r="O109" s="10"/>
      <c r="P109" s="10"/>
      <c r="Q109" s="10"/>
      <c r="R109" s="129" t="s">
        <v>105</v>
      </c>
      <c r="S109" s="10"/>
      <c r="T109" s="10"/>
      <c r="U109" s="10"/>
      <c r="V109" s="144"/>
      <c r="W109" s="157"/>
      <c r="X109" s="10"/>
      <c r="Y109" s="10"/>
      <c r="Z109" s="144"/>
      <c r="AA109" s="151"/>
      <c r="AB109" s="10"/>
      <c r="AC109" s="10"/>
      <c r="AD109" s="10"/>
    </row>
    <row r="110" spans="1:30" s="27" customFormat="1" ht="12.75">
      <c r="A110" s="128" t="s">
        <v>106</v>
      </c>
      <c r="B110" s="51">
        <v>0</v>
      </c>
      <c r="C110" s="51">
        <v>0</v>
      </c>
      <c r="D110" s="51">
        <f aca="true" t="shared" si="5" ref="D110:Q110">D76</f>
        <v>0</v>
      </c>
      <c r="E110" s="145">
        <f t="shared" si="5"/>
        <v>1667.5</v>
      </c>
      <c r="F110" s="152">
        <v>0</v>
      </c>
      <c r="G110" s="51">
        <v>0</v>
      </c>
      <c r="H110" s="51">
        <f t="shared" si="5"/>
        <v>0</v>
      </c>
      <c r="I110" s="51">
        <f t="shared" si="5"/>
        <v>0</v>
      </c>
      <c r="J110" s="152">
        <v>0</v>
      </c>
      <c r="K110" s="51">
        <v>0</v>
      </c>
      <c r="L110" s="51">
        <f t="shared" si="5"/>
        <v>0</v>
      </c>
      <c r="M110" s="145">
        <f t="shared" si="5"/>
        <v>0</v>
      </c>
      <c r="N110" s="51">
        <v>0</v>
      </c>
      <c r="O110" s="51">
        <f t="shared" si="5"/>
        <v>0</v>
      </c>
      <c r="P110" s="51">
        <f t="shared" si="5"/>
        <v>0</v>
      </c>
      <c r="Q110" s="51">
        <f t="shared" si="5"/>
        <v>0</v>
      </c>
      <c r="R110" s="128" t="s">
        <v>106</v>
      </c>
      <c r="S110" s="51">
        <v>0</v>
      </c>
      <c r="T110" s="51">
        <v>0</v>
      </c>
      <c r="U110" s="51">
        <v>0</v>
      </c>
      <c r="V110" s="145">
        <v>0</v>
      </c>
      <c r="W110" s="152">
        <v>0</v>
      </c>
      <c r="X110" s="51">
        <v>0</v>
      </c>
      <c r="Y110" s="51">
        <v>0</v>
      </c>
      <c r="Z110" s="51">
        <v>0</v>
      </c>
      <c r="AA110" s="152">
        <f>AA76</f>
        <v>0</v>
      </c>
      <c r="AB110" s="51">
        <f>AB76</f>
        <v>0</v>
      </c>
      <c r="AC110" s="51">
        <f>AC76</f>
        <v>0</v>
      </c>
      <c r="AD110" s="51">
        <f>AD76</f>
        <v>0</v>
      </c>
    </row>
    <row r="111" spans="1:30" s="27" customFormat="1" ht="12.75">
      <c r="A111" s="128" t="s">
        <v>107</v>
      </c>
      <c r="B111" s="11">
        <f>$B$78+$B$76</f>
        <v>31475.3</v>
      </c>
      <c r="C111" s="11">
        <f>$C$78+$C$76</f>
        <v>4370</v>
      </c>
      <c r="D111" s="11">
        <f>$D$78+$D$76</f>
        <v>0</v>
      </c>
      <c r="E111" s="146">
        <f>$E$78+$E$76</f>
        <v>35845.3</v>
      </c>
      <c r="F111" s="153">
        <f>$F$78+$F$76</f>
        <v>2114.075</v>
      </c>
      <c r="G111" s="11">
        <f>$G$78+$G$76</f>
        <v>0.2</v>
      </c>
      <c r="H111" s="11">
        <f>$H$78+$H$76</f>
        <v>0</v>
      </c>
      <c r="I111" s="11">
        <f>$I$78+$I$76</f>
        <v>2114.275</v>
      </c>
      <c r="J111" s="153">
        <f>$J$78+$J$76</f>
        <v>0</v>
      </c>
      <c r="K111" s="11">
        <f>$K$78+$K$76</f>
        <v>0</v>
      </c>
      <c r="L111" s="11">
        <f>$L$78+$L$76</f>
        <v>0</v>
      </c>
      <c r="M111" s="146">
        <f>$M$78+$M$76</f>
        <v>0</v>
      </c>
      <c r="N111" s="11">
        <f>$N$78+$N$76</f>
        <v>0</v>
      </c>
      <c r="O111" s="11">
        <f>$O$78+$O$76</f>
        <v>0</v>
      </c>
      <c r="P111" s="11">
        <f>$P$78+$P$76</f>
        <v>0</v>
      </c>
      <c r="Q111" s="11">
        <f>$Q$78+$Q$76</f>
        <v>0</v>
      </c>
      <c r="R111" s="128" t="s">
        <v>107</v>
      </c>
      <c r="S111" s="11">
        <f>$S$78+$S$76</f>
        <v>5029.071</v>
      </c>
      <c r="T111" s="11">
        <f>$T$78+$T$76</f>
        <v>5141.3</v>
      </c>
      <c r="U111" s="11">
        <f>$U$78+$U$76</f>
        <v>754.8</v>
      </c>
      <c r="V111" s="146">
        <f>$V$78+$V$76</f>
        <v>10925.170999999998</v>
      </c>
      <c r="W111" s="153">
        <f>$W$78+$W$76</f>
        <v>24957.600000000002</v>
      </c>
      <c r="X111" s="11">
        <f>$X$78+$X$76</f>
        <v>4340.2</v>
      </c>
      <c r="Y111" s="11">
        <f>$Y$78+$Y$76</f>
        <v>261.6</v>
      </c>
      <c r="Z111" s="11">
        <f>$Z$78+$Z$76</f>
        <v>29559.4</v>
      </c>
      <c r="AA111" s="153">
        <f>$AA$78</f>
        <v>0</v>
      </c>
      <c r="AB111" s="11">
        <f>$AB$78</f>
        <v>0</v>
      </c>
      <c r="AC111" s="11">
        <f>$AC$78</f>
        <v>0</v>
      </c>
      <c r="AD111" s="11">
        <f>$AD$78</f>
        <v>0</v>
      </c>
    </row>
    <row r="112" spans="1:30" s="27" customFormat="1" ht="12.75">
      <c r="A112" s="128" t="s">
        <v>108</v>
      </c>
      <c r="B112" s="11">
        <f>$B$79</f>
        <v>1856.3999999999999</v>
      </c>
      <c r="C112" s="11">
        <f>$C$79</f>
        <v>5.5</v>
      </c>
      <c r="D112" s="11">
        <f>$D$79</f>
        <v>1353.8</v>
      </c>
      <c r="E112" s="146">
        <f>$E$79</f>
        <v>3215.7</v>
      </c>
      <c r="F112" s="153">
        <f>$F$79</f>
        <v>75.9</v>
      </c>
      <c r="G112" s="11">
        <f>$G$79</f>
        <v>0</v>
      </c>
      <c r="H112" s="11">
        <f>$H$79</f>
        <v>0</v>
      </c>
      <c r="I112" s="11">
        <f>$I$79</f>
        <v>75.9</v>
      </c>
      <c r="J112" s="153">
        <f>$J$79</f>
        <v>0</v>
      </c>
      <c r="K112" s="11">
        <f>$K$79</f>
        <v>0</v>
      </c>
      <c r="L112" s="11">
        <f>$L$79</f>
        <v>0</v>
      </c>
      <c r="M112" s="146">
        <f>$M$79</f>
        <v>0</v>
      </c>
      <c r="N112" s="11">
        <f>$N$79</f>
        <v>0</v>
      </c>
      <c r="O112" s="11">
        <f>$O$79</f>
        <v>0</v>
      </c>
      <c r="P112" s="11">
        <f>$P$79</f>
        <v>0</v>
      </c>
      <c r="Q112" s="11">
        <f>$Q$79</f>
        <v>0</v>
      </c>
      <c r="R112" s="128" t="s">
        <v>108</v>
      </c>
      <c r="S112" s="11">
        <f>$S$79</f>
        <v>470.7</v>
      </c>
      <c r="T112" s="11">
        <f>$T$79</f>
        <v>1094.7</v>
      </c>
      <c r="U112" s="11">
        <f>$U$79</f>
        <v>0</v>
      </c>
      <c r="V112" s="146">
        <f>$V$79</f>
        <v>1565.4</v>
      </c>
      <c r="W112" s="153">
        <f>$W$79</f>
        <v>2783.4</v>
      </c>
      <c r="X112" s="11">
        <f>$X$79</f>
        <v>43.6</v>
      </c>
      <c r="Y112" s="11">
        <f>$Y$79</f>
        <v>2.7</v>
      </c>
      <c r="Z112" s="11">
        <f>$Z$79</f>
        <v>2829.7</v>
      </c>
      <c r="AA112" s="153">
        <f>$AA$79</f>
        <v>0</v>
      </c>
      <c r="AB112" s="11">
        <f>$AB$79</f>
        <v>0</v>
      </c>
      <c r="AC112" s="11">
        <f>$AC$79</f>
        <v>0</v>
      </c>
      <c r="AD112" s="11">
        <f>$AD$79</f>
        <v>0</v>
      </c>
    </row>
    <row r="113" spans="1:30" s="27" customFormat="1" ht="12.75">
      <c r="A113" s="128" t="s">
        <v>109</v>
      </c>
      <c r="B113" s="11">
        <f>$B$92</f>
        <v>522.4</v>
      </c>
      <c r="C113" s="11">
        <f>$C$92</f>
        <v>2930.3</v>
      </c>
      <c r="D113" s="11">
        <f>$D$92</f>
        <v>0</v>
      </c>
      <c r="E113" s="146">
        <f>$E$92</f>
        <v>3452.7</v>
      </c>
      <c r="F113" s="153">
        <f>$F$92</f>
        <v>225.8</v>
      </c>
      <c r="G113" s="11">
        <f>$G$92</f>
        <v>61.2</v>
      </c>
      <c r="H113" s="11">
        <f>$H$92</f>
        <v>0</v>
      </c>
      <c r="I113" s="11">
        <f>$I$92</f>
        <v>287</v>
      </c>
      <c r="J113" s="153">
        <f>$J$92</f>
        <v>0</v>
      </c>
      <c r="K113" s="11">
        <f>$K$92</f>
        <v>0</v>
      </c>
      <c r="L113" s="11">
        <f>$L$92</f>
        <v>0</v>
      </c>
      <c r="M113" s="146">
        <f>$M$92</f>
        <v>0</v>
      </c>
      <c r="N113" s="11">
        <f>$N$92</f>
        <v>0</v>
      </c>
      <c r="O113" s="11">
        <f>$O$92</f>
        <v>0</v>
      </c>
      <c r="P113" s="11">
        <f>$P$92</f>
        <v>0</v>
      </c>
      <c r="Q113" s="11">
        <f>$Q$92</f>
        <v>0</v>
      </c>
      <c r="R113" s="128" t="s">
        <v>109</v>
      </c>
      <c r="S113" s="11">
        <f>$S$92</f>
        <v>1870.1</v>
      </c>
      <c r="T113" s="11">
        <f>$T$92</f>
        <v>574.4100000000001</v>
      </c>
      <c r="U113" s="11">
        <f>$U$92</f>
        <v>0</v>
      </c>
      <c r="V113" s="146">
        <f>$V$92</f>
        <v>2444.51</v>
      </c>
      <c r="W113" s="153">
        <f>$W$92</f>
        <v>34.7</v>
      </c>
      <c r="X113" s="11">
        <f>$X$92</f>
        <v>54.8</v>
      </c>
      <c r="Y113" s="11">
        <f>$Y$92</f>
        <v>47.5</v>
      </c>
      <c r="Z113" s="11">
        <f>$Z$92</f>
        <v>137</v>
      </c>
      <c r="AA113" s="153">
        <f>$AA$92</f>
        <v>0</v>
      </c>
      <c r="AB113" s="11">
        <f>$AB$92</f>
        <v>0</v>
      </c>
      <c r="AC113" s="11">
        <f>$AC$92</f>
        <v>0</v>
      </c>
      <c r="AD113" s="11">
        <f>$AD$92</f>
        <v>0</v>
      </c>
    </row>
    <row r="114" spans="1:30" s="27" customFormat="1" ht="12.75">
      <c r="A114" s="128" t="s">
        <v>110</v>
      </c>
      <c r="B114" s="11">
        <f>$B$93</f>
        <v>0</v>
      </c>
      <c r="C114" s="11">
        <f>$C$93</f>
        <v>0</v>
      </c>
      <c r="D114" s="11">
        <f>$D$93</f>
        <v>0</v>
      </c>
      <c r="E114" s="146">
        <f>$E$93</f>
        <v>0</v>
      </c>
      <c r="F114" s="153">
        <f>$F$93</f>
        <v>0</v>
      </c>
      <c r="G114" s="11">
        <f>$G$93</f>
        <v>0</v>
      </c>
      <c r="H114" s="11">
        <f>$H$93</f>
        <v>0</v>
      </c>
      <c r="I114" s="11">
        <f>$I$93</f>
        <v>0</v>
      </c>
      <c r="J114" s="153">
        <f>$J$93</f>
        <v>0</v>
      </c>
      <c r="K114" s="11">
        <f>$K$93</f>
        <v>0</v>
      </c>
      <c r="L114" s="11">
        <f>$L$93</f>
        <v>0</v>
      </c>
      <c r="M114" s="146">
        <f>$M$93</f>
        <v>0</v>
      </c>
      <c r="N114" s="11">
        <f>$N$93</f>
        <v>0</v>
      </c>
      <c r="O114" s="11">
        <f>$O$93</f>
        <v>0</v>
      </c>
      <c r="P114" s="11">
        <f>$P$93</f>
        <v>0</v>
      </c>
      <c r="Q114" s="11">
        <f>$Q$93</f>
        <v>0</v>
      </c>
      <c r="R114" s="128" t="s">
        <v>110</v>
      </c>
      <c r="S114" s="11">
        <f>$S$93</f>
        <v>0</v>
      </c>
      <c r="T114" s="11">
        <f>$T$93</f>
        <v>0</v>
      </c>
      <c r="U114" s="11">
        <f>$U$93</f>
        <v>0</v>
      </c>
      <c r="V114" s="146">
        <f>$V$93</f>
        <v>0</v>
      </c>
      <c r="W114" s="153">
        <f>$W$93</f>
        <v>0</v>
      </c>
      <c r="X114" s="11">
        <f>$X$93</f>
        <v>0</v>
      </c>
      <c r="Y114" s="11">
        <f>$Y$93</f>
        <v>0</v>
      </c>
      <c r="Z114" s="11">
        <f>$Z$93</f>
        <v>0</v>
      </c>
      <c r="AA114" s="153">
        <f>$AA$93</f>
        <v>0</v>
      </c>
      <c r="AB114" s="11">
        <f>$AB$93</f>
        <v>0</v>
      </c>
      <c r="AC114" s="11">
        <f>$AC$93</f>
        <v>0</v>
      </c>
      <c r="AD114" s="11">
        <f>$AD$93</f>
        <v>0</v>
      </c>
    </row>
    <row r="115" spans="1:30" s="27" customFormat="1" ht="12.75">
      <c r="A115" s="128" t="s">
        <v>111</v>
      </c>
      <c r="B115" s="11">
        <f>$B$94</f>
        <v>0</v>
      </c>
      <c r="C115" s="11">
        <f>$C$94</f>
        <v>0</v>
      </c>
      <c r="D115" s="11">
        <f>$D$94</f>
        <v>0</v>
      </c>
      <c r="E115" s="146">
        <f>$E$94</f>
        <v>0</v>
      </c>
      <c r="F115" s="153">
        <f>$F$94</f>
        <v>0</v>
      </c>
      <c r="G115" s="11">
        <f>$G$94</f>
        <v>0</v>
      </c>
      <c r="H115" s="11">
        <f>$H$94</f>
        <v>0</v>
      </c>
      <c r="I115" s="11">
        <f>$I$94</f>
        <v>0</v>
      </c>
      <c r="J115" s="153">
        <f>$J$94</f>
        <v>0</v>
      </c>
      <c r="K115" s="11">
        <f>$K$94</f>
        <v>0</v>
      </c>
      <c r="L115" s="11">
        <f>$L$94</f>
        <v>0</v>
      </c>
      <c r="M115" s="146">
        <f>$M$94</f>
        <v>0</v>
      </c>
      <c r="N115" s="11">
        <f>$N$94</f>
        <v>0</v>
      </c>
      <c r="O115" s="11">
        <f>$O$94</f>
        <v>0</v>
      </c>
      <c r="P115" s="11">
        <f>$P$94</f>
        <v>0</v>
      </c>
      <c r="Q115" s="11">
        <f>$Q$94</f>
        <v>0</v>
      </c>
      <c r="R115" s="128" t="s">
        <v>111</v>
      </c>
      <c r="S115" s="11">
        <f>$S$94</f>
        <v>0</v>
      </c>
      <c r="T115" s="11">
        <f>$T$94</f>
        <v>0</v>
      </c>
      <c r="U115" s="11">
        <f>$U$94</f>
        <v>0</v>
      </c>
      <c r="V115" s="146">
        <f>$V$94</f>
        <v>0</v>
      </c>
      <c r="W115" s="153">
        <f>$W$94</f>
        <v>0</v>
      </c>
      <c r="X115" s="11">
        <f>$X$94</f>
        <v>0</v>
      </c>
      <c r="Y115" s="11">
        <f>$Y$94</f>
        <v>0</v>
      </c>
      <c r="Z115" s="11">
        <f>$Z$94</f>
        <v>0</v>
      </c>
      <c r="AA115" s="153">
        <f>$AA$94</f>
        <v>0</v>
      </c>
      <c r="AB115" s="11">
        <f>$AB$94</f>
        <v>0</v>
      </c>
      <c r="AC115" s="11">
        <f>$AC$94</f>
        <v>0</v>
      </c>
      <c r="AD115" s="11">
        <f>$AD$94</f>
        <v>0</v>
      </c>
    </row>
    <row r="116" spans="1:30" s="27" customFormat="1" ht="12.75">
      <c r="A116" s="128" t="s">
        <v>112</v>
      </c>
      <c r="B116" s="11">
        <f>$B$95</f>
        <v>0</v>
      </c>
      <c r="C116" s="11">
        <f>$C$95</f>
        <v>0</v>
      </c>
      <c r="D116" s="11">
        <f>$D$95</f>
        <v>0</v>
      </c>
      <c r="E116" s="146">
        <f>$E$95</f>
        <v>0</v>
      </c>
      <c r="F116" s="153">
        <f>$F$95</f>
        <v>0</v>
      </c>
      <c r="G116" s="11">
        <f>$G$95</f>
        <v>0</v>
      </c>
      <c r="H116" s="11">
        <f>$H$95</f>
        <v>0</v>
      </c>
      <c r="I116" s="11">
        <f>$I$95</f>
        <v>0</v>
      </c>
      <c r="J116" s="153">
        <f>$J$95</f>
        <v>0</v>
      </c>
      <c r="K116" s="11">
        <f>$K$95</f>
        <v>0</v>
      </c>
      <c r="L116" s="11">
        <f>$L$95</f>
        <v>0</v>
      </c>
      <c r="M116" s="146">
        <f>$M$95</f>
        <v>0</v>
      </c>
      <c r="N116" s="11">
        <f>$N$95</f>
        <v>0</v>
      </c>
      <c r="O116" s="11">
        <f>$O$95</f>
        <v>0</v>
      </c>
      <c r="P116" s="11">
        <f>$P$95</f>
        <v>0</v>
      </c>
      <c r="Q116" s="11">
        <f>$Q$95</f>
        <v>0</v>
      </c>
      <c r="R116" s="128" t="s">
        <v>112</v>
      </c>
      <c r="S116" s="11">
        <f>$S$95</f>
        <v>0</v>
      </c>
      <c r="T116" s="11">
        <f>$T$95</f>
        <v>0</v>
      </c>
      <c r="U116" s="11">
        <f>$U$95</f>
        <v>0</v>
      </c>
      <c r="V116" s="146">
        <f>$V$95</f>
        <v>0</v>
      </c>
      <c r="W116" s="153">
        <f>$W$95</f>
        <v>0</v>
      </c>
      <c r="X116" s="11">
        <f>$X$95</f>
        <v>0</v>
      </c>
      <c r="Y116" s="11">
        <f>$Y$95</f>
        <v>0</v>
      </c>
      <c r="Z116" s="11">
        <f>$Z$95</f>
        <v>0</v>
      </c>
      <c r="AA116" s="153">
        <f>$AA$95</f>
        <v>0</v>
      </c>
      <c r="AB116" s="11">
        <f>$AB$95</f>
        <v>0</v>
      </c>
      <c r="AC116" s="11">
        <f>$AC$95</f>
        <v>0</v>
      </c>
      <c r="AD116" s="11">
        <f>$AD$95</f>
        <v>0</v>
      </c>
    </row>
    <row r="117" spans="1:30" s="27" customFormat="1" ht="12.75">
      <c r="A117" s="128" t="s">
        <v>113</v>
      </c>
      <c r="B117" s="11">
        <f>$B$96</f>
        <v>0</v>
      </c>
      <c r="C117" s="11">
        <f>$C$96</f>
        <v>809.2</v>
      </c>
      <c r="D117" s="11">
        <f>$D$96</f>
        <v>0</v>
      </c>
      <c r="E117" s="146">
        <f>$E$96</f>
        <v>809.2</v>
      </c>
      <c r="F117" s="153">
        <f>$F$96</f>
        <v>0</v>
      </c>
      <c r="G117" s="11">
        <f>$G$96</f>
        <v>0</v>
      </c>
      <c r="H117" s="11">
        <f>$H$96</f>
        <v>0</v>
      </c>
      <c r="I117" s="11">
        <f>$I$96</f>
        <v>0</v>
      </c>
      <c r="J117" s="153">
        <f>$J$96</f>
        <v>0</v>
      </c>
      <c r="K117" s="11">
        <f>$K$96</f>
        <v>0</v>
      </c>
      <c r="L117" s="11">
        <f>$L$96</f>
        <v>0</v>
      </c>
      <c r="M117" s="146">
        <f>$M$96</f>
        <v>0</v>
      </c>
      <c r="N117" s="11">
        <f>$N$96</f>
        <v>0</v>
      </c>
      <c r="O117" s="11">
        <f>$O$96</f>
        <v>35</v>
      </c>
      <c r="P117" s="11">
        <f>$P$96</f>
        <v>0</v>
      </c>
      <c r="Q117" s="11">
        <f>$Q$96</f>
        <v>35</v>
      </c>
      <c r="R117" s="128" t="s">
        <v>113</v>
      </c>
      <c r="S117" s="11">
        <f>$S$96</f>
        <v>11.399999999999999</v>
      </c>
      <c r="T117" s="11">
        <f>$T$96</f>
        <v>20</v>
      </c>
      <c r="U117" s="11">
        <f>$U$96</f>
        <v>0</v>
      </c>
      <c r="V117" s="146">
        <f>$V$96</f>
        <v>31.400000000000002</v>
      </c>
      <c r="W117" s="153">
        <f>$W$96</f>
        <v>1155.6</v>
      </c>
      <c r="X117" s="11">
        <f>$X$96</f>
        <v>102</v>
      </c>
      <c r="Y117" s="11">
        <f>$Y$96</f>
        <v>0</v>
      </c>
      <c r="Z117" s="11">
        <f>$Z$96</f>
        <v>1257.6</v>
      </c>
      <c r="AA117" s="153">
        <f>$AA$96</f>
        <v>0</v>
      </c>
      <c r="AB117" s="11">
        <f>$AB$96</f>
        <v>0</v>
      </c>
      <c r="AC117" s="11">
        <f>$AC$96</f>
        <v>0</v>
      </c>
      <c r="AD117" s="11">
        <f>$AD$96</f>
        <v>0</v>
      </c>
    </row>
    <row r="118" spans="1:30" s="76" customFormat="1" ht="12.75">
      <c r="A118" s="166" t="s">
        <v>103</v>
      </c>
      <c r="B118" s="163">
        <f>B110+B111+B112+B113+B114+B115+B116+B117</f>
        <v>33854.1</v>
      </c>
      <c r="C118" s="163">
        <f>SUM(C110:C117)</f>
        <v>8115</v>
      </c>
      <c r="D118" s="163">
        <f aca="true" t="shared" si="6" ref="D118:Q118">D111+D112+D113+D114+D115+D116+D117</f>
        <v>1353.8</v>
      </c>
      <c r="E118" s="164">
        <f t="shared" si="6"/>
        <v>43322.899999999994</v>
      </c>
      <c r="F118" s="165">
        <f t="shared" si="6"/>
        <v>2415.775</v>
      </c>
      <c r="G118" s="163">
        <f t="shared" si="6"/>
        <v>61.400000000000006</v>
      </c>
      <c r="H118" s="163">
        <f t="shared" si="6"/>
        <v>0</v>
      </c>
      <c r="I118" s="163">
        <f t="shared" si="6"/>
        <v>2477.175</v>
      </c>
      <c r="J118" s="163">
        <f t="shared" si="6"/>
        <v>0</v>
      </c>
      <c r="K118" s="163">
        <f t="shared" si="6"/>
        <v>0</v>
      </c>
      <c r="L118" s="163">
        <f t="shared" si="6"/>
        <v>0</v>
      </c>
      <c r="M118" s="164">
        <f t="shared" si="6"/>
        <v>0</v>
      </c>
      <c r="N118" s="163">
        <f t="shared" si="6"/>
        <v>0</v>
      </c>
      <c r="O118" s="163">
        <f t="shared" si="6"/>
        <v>35</v>
      </c>
      <c r="P118" s="163">
        <f t="shared" si="6"/>
        <v>0</v>
      </c>
      <c r="Q118" s="163">
        <f t="shared" si="6"/>
        <v>35</v>
      </c>
      <c r="R118" s="166" t="s">
        <v>103</v>
      </c>
      <c r="S118" s="163">
        <f aca="true" t="shared" si="7" ref="S118:AD118">S111+S112+S113+S114+S115+S116+S117</f>
        <v>7381.270999999999</v>
      </c>
      <c r="T118" s="163">
        <f t="shared" si="7"/>
        <v>6830.41</v>
      </c>
      <c r="U118" s="163">
        <f t="shared" si="7"/>
        <v>754.8</v>
      </c>
      <c r="V118" s="164">
        <f t="shared" si="7"/>
        <v>14966.480999999998</v>
      </c>
      <c r="W118" s="165">
        <f t="shared" si="7"/>
        <v>28931.300000000003</v>
      </c>
      <c r="X118" s="163">
        <f t="shared" si="7"/>
        <v>4540.6</v>
      </c>
      <c r="Y118" s="163">
        <f t="shared" si="7"/>
        <v>311.8</v>
      </c>
      <c r="Z118" s="163">
        <f t="shared" si="7"/>
        <v>33783.700000000004</v>
      </c>
      <c r="AA118" s="163">
        <f t="shared" si="7"/>
        <v>0</v>
      </c>
      <c r="AB118" s="163">
        <f t="shared" si="7"/>
        <v>0</v>
      </c>
      <c r="AC118" s="163">
        <f t="shared" si="7"/>
        <v>0</v>
      </c>
      <c r="AD118" s="163">
        <f t="shared" si="7"/>
        <v>0</v>
      </c>
    </row>
    <row r="119" spans="1:30" s="27" customFormat="1" ht="12.75">
      <c r="A119" s="130" t="s">
        <v>114</v>
      </c>
      <c r="B119" s="11"/>
      <c r="C119" s="11"/>
      <c r="D119" s="11"/>
      <c r="E119" s="146"/>
      <c r="F119" s="153"/>
      <c r="G119" s="11"/>
      <c r="H119" s="11"/>
      <c r="I119" s="11"/>
      <c r="J119" s="153"/>
      <c r="K119" s="11"/>
      <c r="L119" s="11"/>
      <c r="M119" s="146"/>
      <c r="N119" s="11"/>
      <c r="O119" s="11"/>
      <c r="P119" s="11"/>
      <c r="Q119" s="11"/>
      <c r="R119" s="130" t="s">
        <v>114</v>
      </c>
      <c r="S119" s="11"/>
      <c r="T119" s="11"/>
      <c r="U119" s="11"/>
      <c r="V119" s="146"/>
      <c r="W119" s="153"/>
      <c r="X119" s="11"/>
      <c r="Y119" s="11"/>
      <c r="Z119" s="11"/>
      <c r="AA119" s="153"/>
      <c r="AB119" s="11"/>
      <c r="AC119" s="11"/>
      <c r="AD119" s="11"/>
    </row>
    <row r="120" spans="1:30" s="27" customFormat="1" ht="12.75">
      <c r="A120" s="128" t="s">
        <v>115</v>
      </c>
      <c r="B120" s="11">
        <f>$B$9</f>
        <v>8037.76</v>
      </c>
      <c r="C120" s="11">
        <f>$C$9</f>
        <v>77.1</v>
      </c>
      <c r="D120" s="11">
        <f>$D$9</f>
        <v>0</v>
      </c>
      <c r="E120" s="146">
        <f>$E$9</f>
        <v>8114.860000000001</v>
      </c>
      <c r="F120" s="153">
        <f>$F$9</f>
        <v>11.25</v>
      </c>
      <c r="G120" s="11">
        <f>$G$9</f>
        <v>0</v>
      </c>
      <c r="H120" s="11">
        <f>$H$9</f>
        <v>0</v>
      </c>
      <c r="I120" s="11">
        <f>$I$9</f>
        <v>11.25</v>
      </c>
      <c r="J120" s="153">
        <f>$J$9</f>
        <v>0</v>
      </c>
      <c r="K120" s="11">
        <f>$K$9</f>
        <v>0</v>
      </c>
      <c r="L120" s="11">
        <f>$L$9</f>
        <v>0</v>
      </c>
      <c r="M120" s="146">
        <f>$M$9</f>
        <v>0</v>
      </c>
      <c r="N120" s="11">
        <f>$N$9</f>
        <v>40</v>
      </c>
      <c r="O120" s="11">
        <f>$O$9</f>
        <v>0</v>
      </c>
      <c r="P120" s="11">
        <f>$P$9</f>
        <v>0</v>
      </c>
      <c r="Q120" s="11">
        <f>$Q$9</f>
        <v>40</v>
      </c>
      <c r="R120" s="128" t="s">
        <v>115</v>
      </c>
      <c r="S120" s="11">
        <f>$S$9</f>
        <v>1110.42</v>
      </c>
      <c r="T120" s="11">
        <f>$T$9</f>
        <v>19.9</v>
      </c>
      <c r="U120" s="11">
        <f>$U$9</f>
        <v>0</v>
      </c>
      <c r="V120" s="146">
        <f>$V$9</f>
        <v>1130.32</v>
      </c>
      <c r="W120" s="153">
        <f>$W$9</f>
        <v>6562.408</v>
      </c>
      <c r="X120" s="11">
        <f>$X$9</f>
        <v>7.2</v>
      </c>
      <c r="Y120" s="11">
        <f>$Y$9</f>
        <v>0</v>
      </c>
      <c r="Z120" s="11">
        <f>$Z$9</f>
        <v>6569.608</v>
      </c>
      <c r="AA120" s="153">
        <f>$AA$9</f>
        <v>0</v>
      </c>
      <c r="AB120" s="11">
        <f>$AB$9</f>
        <v>0</v>
      </c>
      <c r="AC120" s="11">
        <f>$AC$9</f>
        <v>0</v>
      </c>
      <c r="AD120" s="11">
        <f>$AD$9</f>
        <v>0</v>
      </c>
    </row>
    <row r="121" spans="1:30" s="27" customFormat="1" ht="12.75">
      <c r="A121" s="128" t="s">
        <v>116</v>
      </c>
      <c r="B121" s="11">
        <f>$B$11</f>
        <v>36963.4</v>
      </c>
      <c r="C121" s="11">
        <f>$C$11</f>
        <v>45420.06</v>
      </c>
      <c r="D121" s="11">
        <f>$D$11</f>
        <v>0</v>
      </c>
      <c r="E121" s="146">
        <f>$E$11</f>
        <v>82383.46</v>
      </c>
      <c r="F121" s="153">
        <f>$F$11</f>
        <v>4738.42</v>
      </c>
      <c r="G121" s="11">
        <f>$G$11</f>
        <v>6982.4</v>
      </c>
      <c r="H121" s="11">
        <f>$H$11</f>
        <v>0</v>
      </c>
      <c r="I121" s="11">
        <f>$I$11</f>
        <v>11720.820000000002</v>
      </c>
      <c r="J121" s="153">
        <f>$J$11</f>
        <v>8.3</v>
      </c>
      <c r="K121" s="11">
        <f>$K$11</f>
        <v>0</v>
      </c>
      <c r="L121" s="11">
        <f>$L$11</f>
        <v>0</v>
      </c>
      <c r="M121" s="146">
        <f>$M$11</f>
        <v>8.3</v>
      </c>
      <c r="N121" s="11">
        <f>$N$11</f>
        <v>0</v>
      </c>
      <c r="O121" s="11">
        <f>$O$11</f>
        <v>23.7</v>
      </c>
      <c r="P121" s="11">
        <f>$P$11</f>
        <v>0</v>
      </c>
      <c r="Q121" s="11">
        <f>$Q$11</f>
        <v>23.7</v>
      </c>
      <c r="R121" s="128" t="s">
        <v>116</v>
      </c>
      <c r="S121" s="11">
        <f>$S$11</f>
        <v>5513.88</v>
      </c>
      <c r="T121" s="11">
        <f>$T$11</f>
        <v>1589.576</v>
      </c>
      <c r="U121" s="11">
        <f>$U$11</f>
        <v>0</v>
      </c>
      <c r="V121" s="146">
        <f>$V$11</f>
        <v>7103.456</v>
      </c>
      <c r="W121" s="153">
        <f>$W$11</f>
        <v>692.4</v>
      </c>
      <c r="X121" s="11">
        <f>$X$11</f>
        <v>0</v>
      </c>
      <c r="Y121" s="11">
        <f>$Y$11</f>
        <v>0</v>
      </c>
      <c r="Z121" s="11">
        <f>$Z$11</f>
        <v>692.4</v>
      </c>
      <c r="AA121" s="153">
        <f>$AA$11</f>
        <v>0</v>
      </c>
      <c r="AB121" s="11">
        <f>$AB$11</f>
        <v>0</v>
      </c>
      <c r="AC121" s="11">
        <f>$AC$11</f>
        <v>0</v>
      </c>
      <c r="AD121" s="11">
        <f>$AD$11</f>
        <v>0</v>
      </c>
    </row>
    <row r="122" spans="1:30" s="27" customFormat="1" ht="12.75">
      <c r="A122" s="128" t="s">
        <v>117</v>
      </c>
      <c r="B122" s="11">
        <f>$B$52</f>
        <v>93243.507</v>
      </c>
      <c r="C122" s="11">
        <f>$C$52</f>
        <v>7943.32</v>
      </c>
      <c r="D122" s="11">
        <f>$D$52</f>
        <v>0</v>
      </c>
      <c r="E122" s="146">
        <f>$E$52</f>
        <v>101186.82699999999</v>
      </c>
      <c r="F122" s="153">
        <f>$F$52</f>
        <v>2149.23</v>
      </c>
      <c r="G122" s="11">
        <f>$G$52</f>
        <v>135.6</v>
      </c>
      <c r="H122" s="11">
        <f>$H$52</f>
        <v>0</v>
      </c>
      <c r="I122" s="11">
        <f>$I$52</f>
        <v>2284.83</v>
      </c>
      <c r="J122" s="153">
        <f>$J$52</f>
        <v>9.91</v>
      </c>
      <c r="K122" s="11">
        <f>$K$52</f>
        <v>0</v>
      </c>
      <c r="L122" s="11">
        <f>$L$52</f>
        <v>0</v>
      </c>
      <c r="M122" s="146">
        <f>$M$52</f>
        <v>9.91</v>
      </c>
      <c r="N122" s="11">
        <f>$N$52</f>
        <v>0</v>
      </c>
      <c r="O122" s="11">
        <f>$O$52</f>
        <v>0</v>
      </c>
      <c r="P122" s="11">
        <f>$P$52</f>
        <v>0</v>
      </c>
      <c r="Q122" s="11">
        <f>$Q$52</f>
        <v>0</v>
      </c>
      <c r="R122" s="128" t="s">
        <v>117</v>
      </c>
      <c r="S122" s="11">
        <f>$S$52</f>
        <v>20310.700999999997</v>
      </c>
      <c r="T122" s="11">
        <f>$T$52</f>
        <v>2848.533</v>
      </c>
      <c r="U122" s="11">
        <f>$U$52</f>
        <v>0</v>
      </c>
      <c r="V122" s="146">
        <f>$V$52</f>
        <v>23159.233999999997</v>
      </c>
      <c r="W122" s="153">
        <f>$W$52</f>
        <v>7403.981</v>
      </c>
      <c r="X122" s="11">
        <f>$X$52</f>
        <v>166.9</v>
      </c>
      <c r="Y122" s="11">
        <f>$Y$52</f>
        <v>0</v>
      </c>
      <c r="Z122" s="11">
        <f>$Z$52</f>
        <v>7570.880999999999</v>
      </c>
      <c r="AA122" s="153">
        <f>$AA$52</f>
        <v>0</v>
      </c>
      <c r="AB122" s="11">
        <f>$AB$52</f>
        <v>0</v>
      </c>
      <c r="AC122" s="11">
        <f>$AC$52</f>
        <v>0</v>
      </c>
      <c r="AD122" s="11">
        <f>$AD$52</f>
        <v>0</v>
      </c>
    </row>
    <row r="123" spans="1:30" s="27" customFormat="1" ht="12.75">
      <c r="A123" s="128" t="s">
        <v>118</v>
      </c>
      <c r="B123" s="11">
        <f>$B$53</f>
        <v>16316.2</v>
      </c>
      <c r="C123" s="11">
        <f>$C$53</f>
        <v>2917.6769999999997</v>
      </c>
      <c r="D123" s="11">
        <f>$D$53</f>
        <v>0</v>
      </c>
      <c r="E123" s="146">
        <f>$E$53</f>
        <v>19233.877</v>
      </c>
      <c r="F123" s="153">
        <f>$F$53</f>
        <v>742.3</v>
      </c>
      <c r="G123" s="11">
        <f>$G$53</f>
        <v>8.044</v>
      </c>
      <c r="H123" s="11">
        <f>$H$53</f>
        <v>0</v>
      </c>
      <c r="I123" s="11">
        <f>$I$53</f>
        <v>750.3439999999999</v>
      </c>
      <c r="J123" s="153">
        <f>$J$53</f>
        <v>0</v>
      </c>
      <c r="K123" s="11">
        <f>$K$53</f>
        <v>312.448</v>
      </c>
      <c r="L123" s="11">
        <f>$L$53</f>
        <v>0</v>
      </c>
      <c r="M123" s="146">
        <f>$M$53</f>
        <v>312.448</v>
      </c>
      <c r="N123" s="11">
        <f>$N$53</f>
        <v>0</v>
      </c>
      <c r="O123" s="11">
        <f>$O$53</f>
        <v>0</v>
      </c>
      <c r="P123" s="11">
        <f>$P$53</f>
        <v>0</v>
      </c>
      <c r="Q123" s="11">
        <f>$Q$53</f>
        <v>0</v>
      </c>
      <c r="R123" s="128" t="s">
        <v>118</v>
      </c>
      <c r="S123" s="11">
        <f>$S$53</f>
        <v>432.1</v>
      </c>
      <c r="T123" s="11">
        <f>$T$53</f>
        <v>322.886</v>
      </c>
      <c r="U123" s="11">
        <f>$U$53</f>
        <v>0</v>
      </c>
      <c r="V123" s="146">
        <f>$V$53</f>
        <v>754.9860000000001</v>
      </c>
      <c r="W123" s="153">
        <f>$W$53</f>
        <v>33.46</v>
      </c>
      <c r="X123" s="11">
        <f>$X$53</f>
        <v>96.077</v>
      </c>
      <c r="Y123" s="11">
        <f>$Y$53</f>
        <v>0</v>
      </c>
      <c r="Z123" s="11">
        <f>$Z$53</f>
        <v>129.537</v>
      </c>
      <c r="AA123" s="153">
        <f>$AA$53</f>
        <v>0</v>
      </c>
      <c r="AB123" s="11">
        <f>$AB$53</f>
        <v>0</v>
      </c>
      <c r="AC123" s="11">
        <f>$AC$53</f>
        <v>0</v>
      </c>
      <c r="AD123" s="11">
        <f>$AD$53</f>
        <v>0</v>
      </c>
    </row>
    <row r="124" spans="1:30" s="76" customFormat="1" ht="12.75">
      <c r="A124" s="166" t="s">
        <v>103</v>
      </c>
      <c r="B124" s="167">
        <f aca="true" t="shared" si="8" ref="B124:Q124">B120+B121+B122+B123</f>
        <v>154560.86700000003</v>
      </c>
      <c r="C124" s="167">
        <f t="shared" si="8"/>
        <v>56358.15699999999</v>
      </c>
      <c r="D124" s="167">
        <f t="shared" si="8"/>
        <v>0</v>
      </c>
      <c r="E124" s="167">
        <f t="shared" si="8"/>
        <v>210919.024</v>
      </c>
      <c r="F124" s="167">
        <f t="shared" si="8"/>
        <v>7641.2</v>
      </c>
      <c r="G124" s="167">
        <f t="shared" si="8"/>
        <v>7126.044</v>
      </c>
      <c r="H124" s="167">
        <f>SUM(H120:H123)</f>
        <v>0</v>
      </c>
      <c r="I124" s="167">
        <f t="shared" si="8"/>
        <v>14767.244</v>
      </c>
      <c r="J124" s="167">
        <f t="shared" si="8"/>
        <v>18.21</v>
      </c>
      <c r="K124" s="167">
        <f t="shared" si="8"/>
        <v>312.448</v>
      </c>
      <c r="L124" s="167">
        <f t="shared" si="8"/>
        <v>0</v>
      </c>
      <c r="M124" s="167">
        <f t="shared" si="8"/>
        <v>330.65799999999996</v>
      </c>
      <c r="N124" s="167">
        <f t="shared" si="8"/>
        <v>40</v>
      </c>
      <c r="O124" s="167">
        <f t="shared" si="8"/>
        <v>23.7</v>
      </c>
      <c r="P124" s="167">
        <f t="shared" si="8"/>
        <v>0</v>
      </c>
      <c r="Q124" s="167">
        <f t="shared" si="8"/>
        <v>63.7</v>
      </c>
      <c r="R124" s="166" t="s">
        <v>103</v>
      </c>
      <c r="S124" s="167">
        <f aca="true" t="shared" si="9" ref="S124:AD124">S120+S121+S122+S123</f>
        <v>27367.100999999995</v>
      </c>
      <c r="T124" s="167">
        <f t="shared" si="9"/>
        <v>4780.895</v>
      </c>
      <c r="U124" s="167">
        <f t="shared" si="9"/>
        <v>0</v>
      </c>
      <c r="V124" s="167">
        <f t="shared" si="9"/>
        <v>32147.995999999996</v>
      </c>
      <c r="W124" s="167">
        <f t="shared" si="9"/>
        <v>14692.249</v>
      </c>
      <c r="X124" s="167">
        <f t="shared" si="9"/>
        <v>270.177</v>
      </c>
      <c r="Y124" s="167">
        <f t="shared" si="9"/>
        <v>0</v>
      </c>
      <c r="Z124" s="167">
        <f t="shared" si="9"/>
        <v>14962.426</v>
      </c>
      <c r="AA124" s="167">
        <f t="shared" si="9"/>
        <v>0</v>
      </c>
      <c r="AB124" s="167">
        <f t="shared" si="9"/>
        <v>0</v>
      </c>
      <c r="AC124" s="167">
        <f t="shared" si="9"/>
        <v>0</v>
      </c>
      <c r="AD124" s="167">
        <f t="shared" si="9"/>
        <v>0</v>
      </c>
    </row>
    <row r="125" spans="1:30" s="27" customFormat="1" ht="12.75">
      <c r="A125" s="130" t="s">
        <v>119</v>
      </c>
      <c r="B125" s="11"/>
      <c r="C125" s="11"/>
      <c r="D125" s="11"/>
      <c r="E125" s="146"/>
      <c r="F125" s="153"/>
      <c r="G125" s="11"/>
      <c r="H125" s="11"/>
      <c r="I125" s="11"/>
      <c r="J125" s="153"/>
      <c r="K125" s="11"/>
      <c r="L125" s="11"/>
      <c r="M125" s="146"/>
      <c r="N125" s="11"/>
      <c r="O125" s="11"/>
      <c r="P125" s="11"/>
      <c r="Q125" s="11"/>
      <c r="R125" s="130" t="s">
        <v>119</v>
      </c>
      <c r="S125" s="11"/>
      <c r="T125" s="11"/>
      <c r="U125" s="11"/>
      <c r="V125" s="146"/>
      <c r="W125" s="153"/>
      <c r="X125" s="11"/>
      <c r="Y125" s="11"/>
      <c r="Z125" s="11"/>
      <c r="AA125" s="153"/>
      <c r="AB125" s="11"/>
      <c r="AC125" s="11"/>
      <c r="AD125" s="11"/>
    </row>
    <row r="126" spans="1:30" s="27" customFormat="1" ht="12.75">
      <c r="A126" s="128" t="s">
        <v>120</v>
      </c>
      <c r="B126" s="67">
        <f>$B$3</f>
        <v>46571.28</v>
      </c>
      <c r="C126" s="67">
        <f>$C$3</f>
        <v>17591.800000000003</v>
      </c>
      <c r="D126" s="67">
        <f>$D$3</f>
        <v>0</v>
      </c>
      <c r="E126" s="147">
        <f>$E$3</f>
        <v>64163.08</v>
      </c>
      <c r="F126" s="154">
        <f>$F$3</f>
        <v>82.89999999999999</v>
      </c>
      <c r="G126" s="67">
        <f>$G$3</f>
        <v>151.10000000000002</v>
      </c>
      <c r="H126" s="67">
        <f>$H$3</f>
        <v>0</v>
      </c>
      <c r="I126" s="67">
        <f>$I$3</f>
        <v>234</v>
      </c>
      <c r="J126" s="154">
        <f>$J$3</f>
        <v>0</v>
      </c>
      <c r="K126" s="67">
        <f>$K$3</f>
        <v>86.96000000000001</v>
      </c>
      <c r="L126" s="67">
        <f>$L$3</f>
        <v>0</v>
      </c>
      <c r="M126" s="147">
        <f>$M$3</f>
        <v>86.96000000000001</v>
      </c>
      <c r="N126" s="67">
        <f>$N$3</f>
        <v>0</v>
      </c>
      <c r="O126" s="67">
        <f>$O$3</f>
        <v>12.9</v>
      </c>
      <c r="P126" s="67">
        <f>$P$3</f>
        <v>0</v>
      </c>
      <c r="Q126" s="67">
        <f>$Q$3</f>
        <v>12.9</v>
      </c>
      <c r="R126" s="128" t="s">
        <v>120</v>
      </c>
      <c r="S126" s="67">
        <f>$S$3</f>
        <v>3220.88</v>
      </c>
      <c r="T126" s="67">
        <f>$T$3</f>
        <v>1431.7</v>
      </c>
      <c r="U126" s="67">
        <f>$U$3</f>
        <v>0</v>
      </c>
      <c r="V126" s="147">
        <f>$V$3</f>
        <v>4652.58</v>
      </c>
      <c r="W126" s="154">
        <f>$W$3</f>
        <v>16049.43</v>
      </c>
      <c r="X126" s="67">
        <f>$X$3</f>
        <v>3062.4</v>
      </c>
      <c r="Y126" s="67">
        <f>$Y$3</f>
        <v>0</v>
      </c>
      <c r="Z126" s="67">
        <f>$Z$3</f>
        <v>19111.83</v>
      </c>
      <c r="AA126" s="154">
        <f>$AA$3</f>
        <v>0</v>
      </c>
      <c r="AB126" s="67">
        <f>$AB$3</f>
        <v>0</v>
      </c>
      <c r="AC126" s="67">
        <f>$AC$3</f>
        <v>0</v>
      </c>
      <c r="AD126" s="67">
        <f>$AD$3</f>
        <v>0</v>
      </c>
    </row>
    <row r="127" spans="1:30" s="27" customFormat="1" ht="12.75">
      <c r="A127" s="128" t="s">
        <v>121</v>
      </c>
      <c r="B127" s="67">
        <f>$B$61</f>
        <v>47771.299999999996</v>
      </c>
      <c r="C127" s="67">
        <f>$C$61</f>
        <v>12620.5</v>
      </c>
      <c r="D127" s="67">
        <f>$D$61</f>
        <v>0</v>
      </c>
      <c r="E127" s="147">
        <f>$E$61</f>
        <v>60391.799999999996</v>
      </c>
      <c r="F127" s="154">
        <f>$F$61</f>
        <v>236.9</v>
      </c>
      <c r="G127" s="67">
        <f>$G$61</f>
        <v>92.5</v>
      </c>
      <c r="H127" s="67">
        <f>$H$61</f>
        <v>0</v>
      </c>
      <c r="I127" s="67">
        <f>$I$61</f>
        <v>329.4</v>
      </c>
      <c r="J127" s="154">
        <f>$J$61</f>
        <v>0</v>
      </c>
      <c r="K127" s="67">
        <f>$K$61</f>
        <v>0</v>
      </c>
      <c r="L127" s="67">
        <f>$L$61</f>
        <v>0</v>
      </c>
      <c r="M127" s="147">
        <f>$M$61</f>
        <v>0</v>
      </c>
      <c r="N127" s="67">
        <f>$N$61</f>
        <v>517.826</v>
      </c>
      <c r="O127" s="67">
        <f>$O$61</f>
        <v>0</v>
      </c>
      <c r="P127" s="67">
        <f>$P$61</f>
        <v>0</v>
      </c>
      <c r="Q127" s="67">
        <f>$Q$61</f>
        <v>517.826</v>
      </c>
      <c r="R127" s="128" t="s">
        <v>121</v>
      </c>
      <c r="S127" s="67">
        <f>$S$61</f>
        <v>12270.6</v>
      </c>
      <c r="T127" s="67">
        <f>$T$61</f>
        <v>2375.7000000000003</v>
      </c>
      <c r="U127" s="67">
        <f>$U$61</f>
        <v>0</v>
      </c>
      <c r="V127" s="147">
        <f>$V$61</f>
        <v>14646.3</v>
      </c>
      <c r="W127" s="154">
        <f>$W$61</f>
        <v>4053.3</v>
      </c>
      <c r="X127" s="67">
        <f>$X$61</f>
        <v>2122.2750000000005</v>
      </c>
      <c r="Y127" s="67">
        <f>$Y$61</f>
        <v>0</v>
      </c>
      <c r="Z127" s="67">
        <f>$Z$61</f>
        <v>6175.575000000001</v>
      </c>
      <c r="AA127" s="154">
        <f>$AA$61</f>
        <v>0</v>
      </c>
      <c r="AB127" s="67">
        <f>$AB$61</f>
        <v>0</v>
      </c>
      <c r="AC127" s="67">
        <f>$AC$61</f>
        <v>0</v>
      </c>
      <c r="AD127" s="67">
        <f>$AD$61</f>
        <v>0</v>
      </c>
    </row>
    <row r="128" spans="1:30" s="27" customFormat="1" ht="12.75">
      <c r="A128" s="128" t="s">
        <v>122</v>
      </c>
      <c r="B128" s="67">
        <f>$B$81</f>
        <v>37213.44</v>
      </c>
      <c r="C128" s="67">
        <f>$C$81</f>
        <v>12726.630000000001</v>
      </c>
      <c r="D128" s="67">
        <f>$D$81</f>
        <v>0</v>
      </c>
      <c r="E128" s="147">
        <f>$E$81</f>
        <v>49940.07000000001</v>
      </c>
      <c r="F128" s="154">
        <f>$F$81</f>
        <v>0</v>
      </c>
      <c r="G128" s="67">
        <f>$G$81</f>
        <v>0</v>
      </c>
      <c r="H128" s="67">
        <f>$H$81</f>
        <v>0</v>
      </c>
      <c r="I128" s="67">
        <f>$I$81</f>
        <v>0</v>
      </c>
      <c r="J128" s="154">
        <f>$J$81</f>
        <v>0</v>
      </c>
      <c r="K128" s="67">
        <f>$K$81</f>
        <v>0</v>
      </c>
      <c r="L128" s="67">
        <f>$L$81</f>
        <v>0</v>
      </c>
      <c r="M128" s="147">
        <f>$M$81</f>
        <v>0</v>
      </c>
      <c r="N128" s="67">
        <f>$N$81</f>
        <v>0</v>
      </c>
      <c r="O128" s="67">
        <f>$O$81</f>
        <v>0</v>
      </c>
      <c r="P128" s="67">
        <f>$P$81</f>
        <v>0</v>
      </c>
      <c r="Q128" s="67">
        <f>$Q$81</f>
        <v>0</v>
      </c>
      <c r="R128" s="128" t="s">
        <v>122</v>
      </c>
      <c r="S128" s="67">
        <f>$S$81</f>
        <v>16783.29</v>
      </c>
      <c r="T128" s="67">
        <f>$T$81</f>
        <v>3690.3799999999997</v>
      </c>
      <c r="U128" s="67">
        <f>$U$81</f>
        <v>0</v>
      </c>
      <c r="V128" s="147">
        <f>$V$81</f>
        <v>20473.670000000002</v>
      </c>
      <c r="W128" s="154">
        <f>$W$81</f>
        <v>4672.91</v>
      </c>
      <c r="X128" s="67">
        <f>$X$81</f>
        <v>836.0600000000001</v>
      </c>
      <c r="Y128" s="67">
        <f>$Y$81</f>
        <v>0</v>
      </c>
      <c r="Z128" s="67">
        <f>$Z$81</f>
        <v>5508.969999999999</v>
      </c>
      <c r="AA128" s="154">
        <f>$AA$81</f>
        <v>0</v>
      </c>
      <c r="AB128" s="67">
        <f>$AB$81</f>
        <v>0</v>
      </c>
      <c r="AC128" s="67">
        <f>$AC$81</f>
        <v>0</v>
      </c>
      <c r="AD128" s="67">
        <f>$AD$81</f>
        <v>0</v>
      </c>
    </row>
    <row r="129" spans="1:30" s="76" customFormat="1" ht="12.75">
      <c r="A129" s="166" t="s">
        <v>103</v>
      </c>
      <c r="B129" s="167">
        <f aca="true" t="shared" si="10" ref="B129:Q129">B126+B127+B128</f>
        <v>131556.02</v>
      </c>
      <c r="C129" s="167">
        <f t="shared" si="10"/>
        <v>42938.93000000001</v>
      </c>
      <c r="D129" s="167">
        <f t="shared" si="10"/>
        <v>0</v>
      </c>
      <c r="E129" s="167">
        <f t="shared" si="10"/>
        <v>174494.95</v>
      </c>
      <c r="F129" s="167">
        <f t="shared" si="10"/>
        <v>319.8</v>
      </c>
      <c r="G129" s="167">
        <f t="shared" si="10"/>
        <v>243.60000000000002</v>
      </c>
      <c r="H129" s="167">
        <f t="shared" si="10"/>
        <v>0</v>
      </c>
      <c r="I129" s="167">
        <f t="shared" si="10"/>
        <v>563.4</v>
      </c>
      <c r="J129" s="167">
        <f t="shared" si="10"/>
        <v>0</v>
      </c>
      <c r="K129" s="167">
        <f t="shared" si="10"/>
        <v>86.96000000000001</v>
      </c>
      <c r="L129" s="167">
        <f t="shared" si="10"/>
        <v>0</v>
      </c>
      <c r="M129" s="167">
        <f t="shared" si="10"/>
        <v>86.96000000000001</v>
      </c>
      <c r="N129" s="167">
        <f t="shared" si="10"/>
        <v>517.826</v>
      </c>
      <c r="O129" s="167">
        <f t="shared" si="10"/>
        <v>12.9</v>
      </c>
      <c r="P129" s="167">
        <f t="shared" si="10"/>
        <v>0</v>
      </c>
      <c r="Q129" s="167">
        <f t="shared" si="10"/>
        <v>530.726</v>
      </c>
      <c r="R129" s="166" t="s">
        <v>103</v>
      </c>
      <c r="S129" s="167">
        <f aca="true" t="shared" si="11" ref="S129:AD129">S126+S127+S128</f>
        <v>32274.77</v>
      </c>
      <c r="T129" s="167">
        <f t="shared" si="11"/>
        <v>7497.780000000001</v>
      </c>
      <c r="U129" s="167">
        <f t="shared" si="11"/>
        <v>0</v>
      </c>
      <c r="V129" s="167">
        <f t="shared" si="11"/>
        <v>39772.55</v>
      </c>
      <c r="W129" s="167">
        <f t="shared" si="11"/>
        <v>24775.64</v>
      </c>
      <c r="X129" s="167">
        <f t="shared" si="11"/>
        <v>6020.7350000000015</v>
      </c>
      <c r="Y129" s="167">
        <f t="shared" si="11"/>
        <v>0</v>
      </c>
      <c r="Z129" s="167">
        <f t="shared" si="11"/>
        <v>30796.375</v>
      </c>
      <c r="AA129" s="167">
        <f t="shared" si="11"/>
        <v>0</v>
      </c>
      <c r="AB129" s="167">
        <f t="shared" si="11"/>
        <v>0</v>
      </c>
      <c r="AC129" s="167">
        <f t="shared" si="11"/>
        <v>0</v>
      </c>
      <c r="AD129" s="167">
        <f t="shared" si="11"/>
        <v>0</v>
      </c>
    </row>
    <row r="130" spans="1:30" s="27" customFormat="1" ht="12.75">
      <c r="A130" s="130" t="s">
        <v>123</v>
      </c>
      <c r="B130" s="11"/>
      <c r="C130" s="11"/>
      <c r="D130" s="11"/>
      <c r="E130" s="146"/>
      <c r="F130" s="153"/>
      <c r="G130" s="11"/>
      <c r="H130" s="11"/>
      <c r="I130" s="11"/>
      <c r="J130" s="153"/>
      <c r="K130" s="11"/>
      <c r="L130" s="11"/>
      <c r="M130" s="146"/>
      <c r="N130" s="11"/>
      <c r="O130" s="11"/>
      <c r="P130" s="11"/>
      <c r="Q130" s="11"/>
      <c r="R130" s="130" t="s">
        <v>123</v>
      </c>
      <c r="S130" s="11"/>
      <c r="T130" s="11"/>
      <c r="U130" s="11"/>
      <c r="V130" s="146"/>
      <c r="W130" s="153"/>
      <c r="X130" s="11"/>
      <c r="Y130" s="11"/>
      <c r="Z130" s="11"/>
      <c r="AA130" s="153"/>
      <c r="AB130" s="11"/>
      <c r="AC130" s="11"/>
      <c r="AD130" s="11"/>
    </row>
    <row r="131" spans="1:30" s="27" customFormat="1" ht="12.75">
      <c r="A131" s="128" t="s">
        <v>124</v>
      </c>
      <c r="B131" s="11">
        <f>$B$28</f>
        <v>24824.2</v>
      </c>
      <c r="C131" s="11">
        <f>$C$28</f>
        <v>22642.31</v>
      </c>
      <c r="D131" s="11">
        <f>$D$28</f>
        <v>92.7</v>
      </c>
      <c r="E131" s="146">
        <f>$E$28</f>
        <v>47559.21</v>
      </c>
      <c r="F131" s="153">
        <f>$F$28</f>
        <v>63.9</v>
      </c>
      <c r="G131" s="11">
        <f>$G$28</f>
        <v>66.5</v>
      </c>
      <c r="H131" s="11">
        <f>$H$28</f>
        <v>0</v>
      </c>
      <c r="I131" s="11">
        <f>$I$28</f>
        <v>130.4</v>
      </c>
      <c r="J131" s="153">
        <f>$J$28</f>
        <v>0</v>
      </c>
      <c r="K131" s="11">
        <f>$K$28</f>
        <v>0</v>
      </c>
      <c r="L131" s="11">
        <f>$L$28</f>
        <v>0</v>
      </c>
      <c r="M131" s="146">
        <f>$M$28</f>
        <v>0</v>
      </c>
      <c r="N131" s="11">
        <f>$N$28</f>
        <v>64.7</v>
      </c>
      <c r="O131" s="11">
        <f>$O$28</f>
        <v>0</v>
      </c>
      <c r="P131" s="11">
        <f>$P$28</f>
        <v>0</v>
      </c>
      <c r="Q131" s="11">
        <f>$Q$28</f>
        <v>64.7</v>
      </c>
      <c r="R131" s="128" t="s">
        <v>124</v>
      </c>
      <c r="S131" s="11">
        <f>$S$28</f>
        <v>642.6</v>
      </c>
      <c r="T131" s="11">
        <f>$T$28</f>
        <v>1542.78</v>
      </c>
      <c r="U131" s="11">
        <f>$U$28</f>
        <v>0</v>
      </c>
      <c r="V131" s="146">
        <f>$V$28</f>
        <v>2185.38</v>
      </c>
      <c r="W131" s="153">
        <f>$W$28</f>
        <v>2654.8</v>
      </c>
      <c r="X131" s="11">
        <f>$X$28</f>
        <v>639.84</v>
      </c>
      <c r="Y131" s="11">
        <f>$Y$28</f>
        <v>0</v>
      </c>
      <c r="Z131" s="11">
        <f>$Z$28</f>
        <v>3294.64</v>
      </c>
      <c r="AA131" s="153">
        <f>$AA$28</f>
        <v>0</v>
      </c>
      <c r="AB131" s="11">
        <f>$AB$28</f>
        <v>0</v>
      </c>
      <c r="AC131" s="11">
        <f>$AC$28</f>
        <v>0</v>
      </c>
      <c r="AD131" s="11">
        <f>$AD$28</f>
        <v>0</v>
      </c>
    </row>
    <row r="132" spans="1:30" s="27" customFormat="1" ht="12.75">
      <c r="A132" s="128" t="s">
        <v>125</v>
      </c>
      <c r="B132" s="11">
        <f>$B$77</f>
        <v>3167.2</v>
      </c>
      <c r="C132" s="11">
        <f>$C$77</f>
        <v>13780.699999999999</v>
      </c>
      <c r="D132" s="11">
        <f>$D$77</f>
        <v>591.14</v>
      </c>
      <c r="E132" s="146">
        <f>$E$77</f>
        <v>17539.04</v>
      </c>
      <c r="F132" s="153">
        <f>$F$77</f>
        <v>0</v>
      </c>
      <c r="G132" s="11">
        <f>$G$77</f>
        <v>0</v>
      </c>
      <c r="H132" s="11">
        <f>$H$77</f>
        <v>0</v>
      </c>
      <c r="I132" s="11">
        <f>$I$77</f>
        <v>0</v>
      </c>
      <c r="J132" s="153">
        <f>$J$77</f>
        <v>0</v>
      </c>
      <c r="K132" s="11">
        <f>$K$77</f>
        <v>0</v>
      </c>
      <c r="L132" s="11">
        <f>$L$77</f>
        <v>0</v>
      </c>
      <c r="M132" s="146">
        <f>$M$77</f>
        <v>0</v>
      </c>
      <c r="N132" s="11">
        <f>$N$77</f>
        <v>275</v>
      </c>
      <c r="O132" s="11">
        <f>$O$77</f>
        <v>0</v>
      </c>
      <c r="P132" s="11">
        <f>$P$77</f>
        <v>0</v>
      </c>
      <c r="Q132" s="11">
        <f>$Q$77</f>
        <v>275</v>
      </c>
      <c r="R132" s="128" t="s">
        <v>125</v>
      </c>
      <c r="S132" s="11">
        <f>$S$77</f>
        <v>4878.6</v>
      </c>
      <c r="T132" s="11">
        <f>$T$77</f>
        <v>357.2</v>
      </c>
      <c r="U132" s="11">
        <f>$U$77</f>
        <v>57.76</v>
      </c>
      <c r="V132" s="146">
        <f>$V$77</f>
        <v>5293.56</v>
      </c>
      <c r="W132" s="153">
        <f>$W$77</f>
        <v>2289.1</v>
      </c>
      <c r="X132" s="11">
        <f>$X$77</f>
        <v>1497.93</v>
      </c>
      <c r="Y132" s="11">
        <f>$Y$77</f>
        <v>0.35</v>
      </c>
      <c r="Z132" s="11">
        <f>$Z$77</f>
        <v>3787.38</v>
      </c>
      <c r="AA132" s="153">
        <f>$AA$77</f>
        <v>0</v>
      </c>
      <c r="AB132" s="11">
        <f>$AB$77</f>
        <v>0</v>
      </c>
      <c r="AC132" s="11">
        <f>$AC$77</f>
        <v>0</v>
      </c>
      <c r="AD132" s="11">
        <f>$AD$77</f>
        <v>0</v>
      </c>
    </row>
    <row r="133" spans="1:30" s="76" customFormat="1" ht="12.75">
      <c r="A133" s="166" t="s">
        <v>103</v>
      </c>
      <c r="B133" s="167">
        <f aca="true" t="shared" si="12" ref="B133:Q133">B131+B132</f>
        <v>27991.4</v>
      </c>
      <c r="C133" s="167">
        <f t="shared" si="12"/>
        <v>36423.01</v>
      </c>
      <c r="D133" s="167">
        <f t="shared" si="12"/>
        <v>683.84</v>
      </c>
      <c r="E133" s="167">
        <f t="shared" si="12"/>
        <v>65098.25</v>
      </c>
      <c r="F133" s="167">
        <f t="shared" si="12"/>
        <v>63.9</v>
      </c>
      <c r="G133" s="167">
        <f t="shared" si="12"/>
        <v>66.5</v>
      </c>
      <c r="H133" s="167">
        <f t="shared" si="12"/>
        <v>0</v>
      </c>
      <c r="I133" s="167">
        <f t="shared" si="12"/>
        <v>130.4</v>
      </c>
      <c r="J133" s="167">
        <f t="shared" si="12"/>
        <v>0</v>
      </c>
      <c r="K133" s="167">
        <f t="shared" si="12"/>
        <v>0</v>
      </c>
      <c r="L133" s="167">
        <f t="shared" si="12"/>
        <v>0</v>
      </c>
      <c r="M133" s="167">
        <f t="shared" si="12"/>
        <v>0</v>
      </c>
      <c r="N133" s="167">
        <f t="shared" si="12"/>
        <v>339.7</v>
      </c>
      <c r="O133" s="167">
        <f t="shared" si="12"/>
        <v>0</v>
      </c>
      <c r="P133" s="167">
        <f t="shared" si="12"/>
        <v>0</v>
      </c>
      <c r="Q133" s="167">
        <f t="shared" si="12"/>
        <v>339.7</v>
      </c>
      <c r="R133" s="166" t="s">
        <v>103</v>
      </c>
      <c r="S133" s="167">
        <f aca="true" t="shared" si="13" ref="S133:AD133">S131+S132</f>
        <v>5521.200000000001</v>
      </c>
      <c r="T133" s="167">
        <f t="shared" si="13"/>
        <v>1899.98</v>
      </c>
      <c r="U133" s="167">
        <f t="shared" si="13"/>
        <v>57.76</v>
      </c>
      <c r="V133" s="167">
        <f t="shared" si="13"/>
        <v>7478.9400000000005</v>
      </c>
      <c r="W133" s="167">
        <f t="shared" si="13"/>
        <v>4943.9</v>
      </c>
      <c r="X133" s="167">
        <f t="shared" si="13"/>
        <v>2137.77</v>
      </c>
      <c r="Y133" s="167">
        <f t="shared" si="13"/>
        <v>0.35</v>
      </c>
      <c r="Z133" s="167">
        <f t="shared" si="13"/>
        <v>7082.02</v>
      </c>
      <c r="AA133" s="167">
        <f t="shared" si="13"/>
        <v>0</v>
      </c>
      <c r="AB133" s="167">
        <f t="shared" si="13"/>
        <v>0</v>
      </c>
      <c r="AC133" s="167">
        <f t="shared" si="13"/>
        <v>0</v>
      </c>
      <c r="AD133" s="167">
        <f t="shared" si="13"/>
        <v>0</v>
      </c>
    </row>
    <row r="134" spans="1:30" s="27" customFormat="1" ht="12.75">
      <c r="A134" s="130" t="s">
        <v>126</v>
      </c>
      <c r="B134" s="11"/>
      <c r="C134" s="11"/>
      <c r="D134" s="11"/>
      <c r="E134" s="146"/>
      <c r="F134" s="153"/>
      <c r="G134" s="11"/>
      <c r="H134" s="11"/>
      <c r="I134" s="11"/>
      <c r="J134" s="153"/>
      <c r="K134" s="11"/>
      <c r="L134" s="11"/>
      <c r="M134" s="146"/>
      <c r="N134" s="11"/>
      <c r="O134" s="11"/>
      <c r="P134" s="11"/>
      <c r="Q134" s="11"/>
      <c r="R134" s="130" t="s">
        <v>126</v>
      </c>
      <c r="S134" s="11"/>
      <c r="T134" s="11"/>
      <c r="U134" s="11"/>
      <c r="V134" s="146"/>
      <c r="W134" s="153"/>
      <c r="X134" s="11"/>
      <c r="Y134" s="11"/>
      <c r="Z134" s="11"/>
      <c r="AA134" s="153"/>
      <c r="AB134" s="11"/>
      <c r="AC134" s="11"/>
      <c r="AD134" s="11"/>
    </row>
    <row r="135" spans="1:30" s="27" customFormat="1" ht="12.75">
      <c r="A135" s="128" t="s">
        <v>127</v>
      </c>
      <c r="B135" s="11">
        <f>$B$19</f>
        <v>0</v>
      </c>
      <c r="C135" s="11">
        <f>$C$19</f>
        <v>5874.497</v>
      </c>
      <c r="D135" s="11">
        <f>$D$19</f>
        <v>40091.3</v>
      </c>
      <c r="E135" s="146">
        <f>$E$19</f>
        <v>45965.797000000006</v>
      </c>
      <c r="F135" s="153">
        <f>$F$19</f>
        <v>0</v>
      </c>
      <c r="G135" s="11">
        <f>$G$19</f>
        <v>664.611</v>
      </c>
      <c r="H135" s="11">
        <f>$H$19</f>
        <v>11571</v>
      </c>
      <c r="I135" s="11">
        <f>$I$19</f>
        <v>12235.611</v>
      </c>
      <c r="J135" s="153">
        <f>$J$19</f>
        <v>0</v>
      </c>
      <c r="K135" s="11">
        <f>$K$19</f>
        <v>0</v>
      </c>
      <c r="L135" s="11">
        <f>$L$19</f>
        <v>0</v>
      </c>
      <c r="M135" s="146">
        <f>$M$19</f>
        <v>0</v>
      </c>
      <c r="N135" s="11">
        <f>$N$19</f>
        <v>0</v>
      </c>
      <c r="O135" s="11">
        <f>$O$19</f>
        <v>0</v>
      </c>
      <c r="P135" s="11">
        <f>$P$19</f>
        <v>0</v>
      </c>
      <c r="Q135" s="11">
        <f>$Q$19</f>
        <v>0</v>
      </c>
      <c r="R135" s="128" t="s">
        <v>127</v>
      </c>
      <c r="S135" s="11">
        <f>$S$19</f>
        <v>0</v>
      </c>
      <c r="T135" s="11">
        <f>$T$19</f>
        <v>832.0930000000001</v>
      </c>
      <c r="U135" s="11">
        <f>$U$19</f>
        <v>3434</v>
      </c>
      <c r="V135" s="146">
        <f>$V$19</f>
        <v>4266.093</v>
      </c>
      <c r="W135" s="153">
        <f>$W$19</f>
        <v>0</v>
      </c>
      <c r="X135" s="11">
        <f>$X$19</f>
        <v>85.656</v>
      </c>
      <c r="Y135" s="11">
        <f>$Y$19</f>
        <v>459.6</v>
      </c>
      <c r="Z135" s="11">
        <f>$Z$19</f>
        <v>545.2560000000001</v>
      </c>
      <c r="AA135" s="153">
        <f>$AA$19</f>
        <v>0</v>
      </c>
      <c r="AB135" s="11">
        <f>$AB$19</f>
        <v>0</v>
      </c>
      <c r="AC135" s="11">
        <f>$AC$19</f>
        <v>0</v>
      </c>
      <c r="AD135" s="11">
        <f>$AD$19</f>
        <v>0</v>
      </c>
    </row>
    <row r="136" spans="1:30" s="27" customFormat="1" ht="12.75">
      <c r="A136" s="128" t="s">
        <v>128</v>
      </c>
      <c r="B136" s="11">
        <f>$B$29</f>
        <v>59688.50000000001</v>
      </c>
      <c r="C136" s="11">
        <f>$C$29</f>
        <v>25218.475</v>
      </c>
      <c r="D136" s="11">
        <f>$D$29</f>
        <v>60216.3</v>
      </c>
      <c r="E136" s="146">
        <f>$E$29</f>
        <v>145123.275</v>
      </c>
      <c r="F136" s="153">
        <f>$F$29</f>
        <v>292.9</v>
      </c>
      <c r="G136" s="11">
        <f>$G$29</f>
        <v>375.3</v>
      </c>
      <c r="H136" s="11">
        <f>$H$29</f>
        <v>0</v>
      </c>
      <c r="I136" s="11">
        <f>$I$29</f>
        <v>668.2</v>
      </c>
      <c r="J136" s="153">
        <f>$J$29</f>
        <v>0</v>
      </c>
      <c r="K136" s="11">
        <f>$K$29</f>
        <v>0</v>
      </c>
      <c r="L136" s="11">
        <f>$L$29</f>
        <v>0</v>
      </c>
      <c r="M136" s="146">
        <f>$M$29</f>
        <v>0</v>
      </c>
      <c r="N136" s="11">
        <f>$N$29</f>
        <v>0</v>
      </c>
      <c r="O136" s="11">
        <f>$O$29</f>
        <v>0</v>
      </c>
      <c r="P136" s="11">
        <f>$P$29</f>
        <v>0</v>
      </c>
      <c r="Q136" s="11">
        <f>$Q$29</f>
        <v>0</v>
      </c>
      <c r="R136" s="128" t="s">
        <v>128</v>
      </c>
      <c r="S136" s="11">
        <f>$S$29</f>
        <v>9545.499999999998</v>
      </c>
      <c r="T136" s="11">
        <f>$T$29</f>
        <v>3916.534</v>
      </c>
      <c r="U136" s="11">
        <f>$U$29</f>
        <v>677</v>
      </c>
      <c r="V136" s="146">
        <f>$V$29</f>
        <v>14139.033999999998</v>
      </c>
      <c r="W136" s="153">
        <f>$W$29</f>
        <v>793.1</v>
      </c>
      <c r="X136" s="11">
        <f>$X$29</f>
        <v>231.6</v>
      </c>
      <c r="Y136" s="11">
        <f>$Y$29</f>
        <v>13.3</v>
      </c>
      <c r="Z136" s="11">
        <f>$Z$29</f>
        <v>1038</v>
      </c>
      <c r="AA136" s="153">
        <f>$AA$29</f>
        <v>0</v>
      </c>
      <c r="AB136" s="11">
        <f>$AB$29</f>
        <v>0</v>
      </c>
      <c r="AC136" s="11">
        <f>$AC$29</f>
        <v>0</v>
      </c>
      <c r="AD136" s="11">
        <f>$AD$29</f>
        <v>0</v>
      </c>
    </row>
    <row r="137" spans="1:30" s="27" customFormat="1" ht="12.75">
      <c r="A137" s="128" t="s">
        <v>129</v>
      </c>
      <c r="B137" s="11">
        <f>$B$37</f>
        <v>0</v>
      </c>
      <c r="C137" s="11">
        <f>$C$37</f>
        <v>4617.6359999999995</v>
      </c>
      <c r="D137" s="11">
        <f>$D$37</f>
        <v>33682.2</v>
      </c>
      <c r="E137" s="146">
        <f>$E$37</f>
        <v>38299.835999999996</v>
      </c>
      <c r="F137" s="153">
        <f>$F$37</f>
        <v>0</v>
      </c>
      <c r="G137" s="11">
        <f>$G$37</f>
        <v>3591.4700000000003</v>
      </c>
      <c r="H137" s="11">
        <f>$H$37</f>
        <v>8446.4</v>
      </c>
      <c r="I137" s="11">
        <f>$I$37</f>
        <v>12037.869999999999</v>
      </c>
      <c r="J137" s="153">
        <f>$J$37</f>
        <v>0</v>
      </c>
      <c r="K137" s="11">
        <f>$K$37</f>
        <v>0</v>
      </c>
      <c r="L137" s="11">
        <f>$L$37</f>
        <v>0</v>
      </c>
      <c r="M137" s="146">
        <f>$M$37</f>
        <v>0</v>
      </c>
      <c r="N137" s="11">
        <f>$N$37</f>
        <v>0</v>
      </c>
      <c r="O137" s="11">
        <f>$O$37</f>
        <v>79.7</v>
      </c>
      <c r="P137" s="11">
        <f>$P$37</f>
        <v>0</v>
      </c>
      <c r="Q137" s="11">
        <f>$Q$37</f>
        <v>79.7</v>
      </c>
      <c r="R137" s="128" t="s">
        <v>129</v>
      </c>
      <c r="S137" s="11">
        <f>$S$37</f>
        <v>0</v>
      </c>
      <c r="T137" s="11">
        <f>$T$37</f>
        <v>509.3</v>
      </c>
      <c r="U137" s="11">
        <f>$U$37</f>
        <v>648.7</v>
      </c>
      <c r="V137" s="146">
        <f>$V$37</f>
        <v>1158</v>
      </c>
      <c r="W137" s="153">
        <f>$W$37</f>
        <v>0</v>
      </c>
      <c r="X137" s="11">
        <f>$X$37</f>
        <v>3.2</v>
      </c>
      <c r="Y137" s="11">
        <f>$Y$37</f>
        <v>0</v>
      </c>
      <c r="Z137" s="11">
        <f>$Z$37</f>
        <v>3.2</v>
      </c>
      <c r="AA137" s="153">
        <f>$AA$37</f>
        <v>0</v>
      </c>
      <c r="AB137" s="11">
        <f>$AB$37</f>
        <v>0</v>
      </c>
      <c r="AC137" s="11">
        <f>$AC$37</f>
        <v>0</v>
      </c>
      <c r="AD137" s="11">
        <f>$AD$37</f>
        <v>0</v>
      </c>
    </row>
    <row r="138" spans="1:30" s="27" customFormat="1" ht="12.75">
      <c r="A138" s="128" t="s">
        <v>130</v>
      </c>
      <c r="B138" s="11">
        <f>$B$38</f>
        <v>39863.1</v>
      </c>
      <c r="C138" s="11">
        <f>$C$38</f>
        <v>10538.872</v>
      </c>
      <c r="D138" s="11">
        <f>$D$38</f>
        <v>0</v>
      </c>
      <c r="E138" s="146">
        <f>$E$38</f>
        <v>50401.971999999994</v>
      </c>
      <c r="F138" s="153">
        <f>$F$38</f>
        <v>24366.199999999997</v>
      </c>
      <c r="G138" s="11">
        <f>$G$38</f>
        <v>14882.011000000002</v>
      </c>
      <c r="H138" s="11">
        <f>$H$38</f>
        <v>2651.1</v>
      </c>
      <c r="I138" s="11">
        <f>$I$38</f>
        <v>41899.310999999994</v>
      </c>
      <c r="J138" s="153">
        <f>$J$38</f>
        <v>0</v>
      </c>
      <c r="K138" s="11">
        <f>$K$38</f>
        <v>0</v>
      </c>
      <c r="L138" s="11">
        <f>$L$38</f>
        <v>0</v>
      </c>
      <c r="M138" s="146">
        <f>$M$38</f>
        <v>0</v>
      </c>
      <c r="N138" s="11">
        <f>$N$38</f>
        <v>18.7</v>
      </c>
      <c r="O138" s="11">
        <f>$O$38</f>
        <v>200.9</v>
      </c>
      <c r="P138" s="11">
        <f>$P$38</f>
        <v>0</v>
      </c>
      <c r="Q138" s="11">
        <f>$Q$38</f>
        <v>219.60000000000002</v>
      </c>
      <c r="R138" s="128" t="s">
        <v>130</v>
      </c>
      <c r="S138" s="11">
        <f>$S$38</f>
        <v>870.1999999999999</v>
      </c>
      <c r="T138" s="11">
        <f>$T$38</f>
        <v>929.4</v>
      </c>
      <c r="U138" s="11">
        <f>$U$38</f>
        <v>2172</v>
      </c>
      <c r="V138" s="146">
        <f>$V$38</f>
        <v>3971.6</v>
      </c>
      <c r="W138" s="153">
        <f>$W$38</f>
        <v>36</v>
      </c>
      <c r="X138" s="11">
        <f>$X$38</f>
        <v>43.33</v>
      </c>
      <c r="Y138" s="11">
        <f>$Y$38</f>
        <v>0</v>
      </c>
      <c r="Z138" s="11">
        <f>$Z$38</f>
        <v>79.33</v>
      </c>
      <c r="AA138" s="153">
        <f>$AA$38</f>
        <v>0</v>
      </c>
      <c r="AB138" s="11">
        <f>$AB$38</f>
        <v>0</v>
      </c>
      <c r="AC138" s="11">
        <f>$AC$38</f>
        <v>0</v>
      </c>
      <c r="AD138" s="11">
        <f>$AD$38</f>
        <v>0</v>
      </c>
    </row>
    <row r="139" spans="1:30" s="27" customFormat="1" ht="12.75">
      <c r="A139" s="128" t="s">
        <v>131</v>
      </c>
      <c r="B139" s="11">
        <f>$B$42</f>
        <v>0</v>
      </c>
      <c r="C139" s="11">
        <f>$C$42</f>
        <v>6590.5</v>
      </c>
      <c r="D139" s="11">
        <f>$D$42</f>
        <v>14619.25</v>
      </c>
      <c r="E139" s="146">
        <f>$E$42</f>
        <v>21209.75</v>
      </c>
      <c r="F139" s="153">
        <f>$F$42</f>
        <v>0</v>
      </c>
      <c r="G139" s="11">
        <f>$G$42</f>
        <v>1809.3</v>
      </c>
      <c r="H139" s="11">
        <f>$H$42</f>
        <v>6482.32</v>
      </c>
      <c r="I139" s="11">
        <f>$I$42</f>
        <v>8291.619999999999</v>
      </c>
      <c r="J139" s="153">
        <f>$J$42</f>
        <v>0</v>
      </c>
      <c r="K139" s="11">
        <f>$K$42</f>
        <v>0</v>
      </c>
      <c r="L139" s="11">
        <f>$L$42</f>
        <v>30.660000000000004</v>
      </c>
      <c r="M139" s="146">
        <f>$M$42</f>
        <v>30.660000000000004</v>
      </c>
      <c r="N139" s="11">
        <f>$N$42</f>
        <v>0</v>
      </c>
      <c r="O139" s="11">
        <f>$O$42</f>
        <v>13.6</v>
      </c>
      <c r="P139" s="11">
        <f>$P$42</f>
        <v>0</v>
      </c>
      <c r="Q139" s="11">
        <f>$Q$42</f>
        <v>13.6</v>
      </c>
      <c r="R139" s="128" t="s">
        <v>131</v>
      </c>
      <c r="S139" s="11">
        <f>$S$42</f>
        <v>0</v>
      </c>
      <c r="T139" s="11">
        <f>$T$42</f>
        <v>904.875</v>
      </c>
      <c r="U139" s="11">
        <f>$U$42</f>
        <v>3038.19</v>
      </c>
      <c r="V139" s="146">
        <f>$V$42</f>
        <v>3943.0649999999996</v>
      </c>
      <c r="W139" s="153">
        <f>$W$42</f>
        <v>0</v>
      </c>
      <c r="X139" s="11">
        <f>$X$42</f>
        <v>0</v>
      </c>
      <c r="Y139" s="11">
        <f>$Y$42</f>
        <v>355.03000000000003</v>
      </c>
      <c r="Z139" s="11">
        <f>$Z$42</f>
        <v>355.03000000000003</v>
      </c>
      <c r="AA139" s="153">
        <f>$AA$42</f>
        <v>0</v>
      </c>
      <c r="AB139" s="11">
        <f>$AB$42</f>
        <v>0</v>
      </c>
      <c r="AC139" s="11">
        <f>$AC$42</f>
        <v>0</v>
      </c>
      <c r="AD139" s="11">
        <f>$AD$42</f>
        <v>0</v>
      </c>
    </row>
    <row r="140" spans="1:30" s="27" customFormat="1" ht="12.75">
      <c r="A140" s="128" t="s">
        <v>132</v>
      </c>
      <c r="B140" s="11">
        <f>$B$46</f>
        <v>13086.702000000001</v>
      </c>
      <c r="C140" s="11">
        <f>$C$46</f>
        <v>7716.195000000001</v>
      </c>
      <c r="D140" s="11">
        <f>$D$46</f>
        <v>9665.2</v>
      </c>
      <c r="E140" s="146">
        <f>$E$46</f>
        <v>30468.097</v>
      </c>
      <c r="F140" s="153">
        <f>$F$46</f>
        <v>1908.0549999999998</v>
      </c>
      <c r="G140" s="11">
        <f>$G$46</f>
        <v>2096.341</v>
      </c>
      <c r="H140" s="11">
        <f>$H$46</f>
        <v>562.8</v>
      </c>
      <c r="I140" s="11">
        <f>$I$46</f>
        <v>4567.196</v>
      </c>
      <c r="J140" s="153">
        <f>$J$46</f>
        <v>0</v>
      </c>
      <c r="K140" s="11">
        <f>$K$46</f>
        <v>49.448</v>
      </c>
      <c r="L140" s="11">
        <f>$L$46</f>
        <v>158.6</v>
      </c>
      <c r="M140" s="146">
        <f>$M$46</f>
        <v>208.048</v>
      </c>
      <c r="N140" s="11">
        <f>$N$46</f>
        <v>2.96</v>
      </c>
      <c r="O140" s="11">
        <f>$O$46</f>
        <v>18.6</v>
      </c>
      <c r="P140" s="11">
        <f>$P$46</f>
        <v>165.45</v>
      </c>
      <c r="Q140" s="11">
        <f>$Q$46</f>
        <v>187.01</v>
      </c>
      <c r="R140" s="128" t="s">
        <v>132</v>
      </c>
      <c r="S140" s="11">
        <f>$S$46</f>
        <v>2793.87</v>
      </c>
      <c r="T140" s="11">
        <f>$T$46</f>
        <v>1456.056</v>
      </c>
      <c r="U140" s="11">
        <f>$U$46</f>
        <v>53.9</v>
      </c>
      <c r="V140" s="146">
        <f>$V$46</f>
        <v>4303.826000000001</v>
      </c>
      <c r="W140" s="153">
        <f>$W$46</f>
        <v>176.629</v>
      </c>
      <c r="X140" s="11">
        <f>$X$46</f>
        <v>71.075</v>
      </c>
      <c r="Y140" s="11">
        <f>$Y$46</f>
        <v>2</v>
      </c>
      <c r="Z140" s="11">
        <f>$Z$46</f>
        <v>249.70399999999995</v>
      </c>
      <c r="AA140" s="153">
        <f>$AA$46</f>
        <v>0</v>
      </c>
      <c r="AB140" s="11">
        <f>$AB$46</f>
        <v>0</v>
      </c>
      <c r="AC140" s="11">
        <f>$AC$46</f>
        <v>0</v>
      </c>
      <c r="AD140" s="11">
        <f>$AD$46</f>
        <v>0</v>
      </c>
    </row>
    <row r="141" spans="1:30" s="76" customFormat="1" ht="12.75">
      <c r="A141" s="166" t="s">
        <v>103</v>
      </c>
      <c r="B141" s="167">
        <f aca="true" t="shared" si="14" ref="B141:Q141">B135+B136+B137+B138+B139+B140</f>
        <v>112638.30200000001</v>
      </c>
      <c r="C141" s="167">
        <f t="shared" si="14"/>
        <v>60556.174999999996</v>
      </c>
      <c r="D141" s="167">
        <f t="shared" si="14"/>
        <v>158274.25</v>
      </c>
      <c r="E141" s="167">
        <f t="shared" si="14"/>
        <v>331468.727</v>
      </c>
      <c r="F141" s="167">
        <f t="shared" si="14"/>
        <v>26567.155</v>
      </c>
      <c r="G141" s="167">
        <f t="shared" si="14"/>
        <v>23419.033000000003</v>
      </c>
      <c r="H141" s="167">
        <f t="shared" si="14"/>
        <v>29713.62</v>
      </c>
      <c r="I141" s="167">
        <f t="shared" si="14"/>
        <v>79699.80799999999</v>
      </c>
      <c r="J141" s="167">
        <f t="shared" si="14"/>
        <v>0</v>
      </c>
      <c r="K141" s="167">
        <f t="shared" si="14"/>
        <v>49.448</v>
      </c>
      <c r="L141" s="167">
        <f t="shared" si="14"/>
        <v>189.26</v>
      </c>
      <c r="M141" s="167">
        <f t="shared" si="14"/>
        <v>238.708</v>
      </c>
      <c r="N141" s="167">
        <f t="shared" si="14"/>
        <v>21.66</v>
      </c>
      <c r="O141" s="167">
        <f t="shared" si="14"/>
        <v>312.80000000000007</v>
      </c>
      <c r="P141" s="167">
        <f t="shared" si="14"/>
        <v>165.45</v>
      </c>
      <c r="Q141" s="167">
        <f t="shared" si="14"/>
        <v>499.91</v>
      </c>
      <c r="R141" s="166" t="s">
        <v>103</v>
      </c>
      <c r="S141" s="167">
        <f aca="true" t="shared" si="15" ref="S141:AD141">S135+S136+S137+S138+S139+S140</f>
        <v>13209.57</v>
      </c>
      <c r="T141" s="167">
        <f t="shared" si="15"/>
        <v>8548.258</v>
      </c>
      <c r="U141" s="167">
        <f t="shared" si="15"/>
        <v>10023.789999999999</v>
      </c>
      <c r="V141" s="167">
        <f t="shared" si="15"/>
        <v>31781.617999999995</v>
      </c>
      <c r="W141" s="167">
        <f t="shared" si="15"/>
        <v>1005.729</v>
      </c>
      <c r="X141" s="167">
        <f t="shared" si="15"/>
        <v>434.86099999999993</v>
      </c>
      <c r="Y141" s="167">
        <f t="shared" si="15"/>
        <v>829.9300000000001</v>
      </c>
      <c r="Z141" s="167">
        <f t="shared" si="15"/>
        <v>2270.52</v>
      </c>
      <c r="AA141" s="167">
        <f t="shared" si="15"/>
        <v>0</v>
      </c>
      <c r="AB141" s="167">
        <f t="shared" si="15"/>
        <v>0</v>
      </c>
      <c r="AC141" s="167">
        <f t="shared" si="15"/>
        <v>0</v>
      </c>
      <c r="AD141" s="167">
        <f t="shared" si="15"/>
        <v>0</v>
      </c>
    </row>
    <row r="142" spans="1:30" s="27" customFormat="1" ht="12.75">
      <c r="A142" s="130" t="s">
        <v>133</v>
      </c>
      <c r="B142" s="11"/>
      <c r="C142" s="11"/>
      <c r="D142" s="11"/>
      <c r="E142" s="146"/>
      <c r="F142" s="153"/>
      <c r="G142" s="11"/>
      <c r="H142" s="11"/>
      <c r="I142" s="11"/>
      <c r="J142" s="153"/>
      <c r="K142" s="11"/>
      <c r="L142" s="11"/>
      <c r="M142" s="146"/>
      <c r="N142" s="11"/>
      <c r="O142" s="11"/>
      <c r="P142" s="11"/>
      <c r="Q142" s="11"/>
      <c r="R142" s="130" t="s">
        <v>133</v>
      </c>
      <c r="S142" s="11"/>
      <c r="T142" s="11"/>
      <c r="U142" s="11"/>
      <c r="V142" s="146"/>
      <c r="W142" s="153"/>
      <c r="X142" s="11"/>
      <c r="Y142" s="11"/>
      <c r="Z142" s="11"/>
      <c r="AA142" s="153"/>
      <c r="AB142" s="11"/>
      <c r="AC142" s="11"/>
      <c r="AD142" s="11"/>
    </row>
    <row r="143" spans="1:30" s="27" customFormat="1" ht="12.75">
      <c r="A143" s="128" t="s">
        <v>134</v>
      </c>
      <c r="B143" s="11">
        <f>$B$15</f>
        <v>9839.8</v>
      </c>
      <c r="C143" s="11">
        <f>$C$15</f>
        <v>2217.65</v>
      </c>
      <c r="D143" s="11">
        <f>$D$15</f>
        <v>0</v>
      </c>
      <c r="E143" s="146">
        <f>$E$15</f>
        <v>12057.449999999999</v>
      </c>
      <c r="F143" s="153">
        <f>$F$15</f>
        <v>161</v>
      </c>
      <c r="G143" s="11">
        <f>$G$15</f>
        <v>0</v>
      </c>
      <c r="H143" s="11">
        <f>$H$15</f>
        <v>0</v>
      </c>
      <c r="I143" s="11">
        <f>$I$15</f>
        <v>161</v>
      </c>
      <c r="J143" s="153">
        <f>$J$15</f>
        <v>0</v>
      </c>
      <c r="K143" s="11">
        <f>$K$15</f>
        <v>0</v>
      </c>
      <c r="L143" s="11">
        <f>$L$15</f>
        <v>0</v>
      </c>
      <c r="M143" s="146">
        <f>$M$15</f>
        <v>0</v>
      </c>
      <c r="N143" s="11">
        <f>$N$15</f>
        <v>30</v>
      </c>
      <c r="O143" s="11">
        <f>$O$15</f>
        <v>0</v>
      </c>
      <c r="P143" s="11">
        <f>$P$15</f>
        <v>0</v>
      </c>
      <c r="Q143" s="11">
        <f>$Q$15</f>
        <v>30</v>
      </c>
      <c r="R143" s="128" t="s">
        <v>134</v>
      </c>
      <c r="S143" s="11">
        <f>$S$15</f>
        <v>3348.2</v>
      </c>
      <c r="T143" s="11">
        <f>$T$15</f>
        <v>519.6</v>
      </c>
      <c r="U143" s="11">
        <f>$U$15</f>
        <v>0</v>
      </c>
      <c r="V143" s="146">
        <f>$V$15</f>
        <v>3867.7999999999997</v>
      </c>
      <c r="W143" s="153">
        <f>$W$15</f>
        <v>10870.4</v>
      </c>
      <c r="X143" s="11">
        <f>$X$15</f>
        <v>0</v>
      </c>
      <c r="Y143" s="11">
        <f>$Y$15</f>
        <v>0</v>
      </c>
      <c r="Z143" s="11">
        <f>$Z$15</f>
        <v>10870.4</v>
      </c>
      <c r="AA143" s="153">
        <f>$AA$15</f>
        <v>0</v>
      </c>
      <c r="AB143" s="11">
        <f>$AB$15</f>
        <v>0</v>
      </c>
      <c r="AC143" s="11">
        <f>$AC$15</f>
        <v>0</v>
      </c>
      <c r="AD143" s="11">
        <f>$AD$15</f>
        <v>0</v>
      </c>
    </row>
    <row r="144" spans="1:30" s="27" customFormat="1" ht="12.75">
      <c r="A144" s="128" t="s">
        <v>135</v>
      </c>
      <c r="B144" s="11">
        <f>$B$51</f>
        <v>40.3</v>
      </c>
      <c r="C144" s="11">
        <f>$C$51</f>
        <v>24.6</v>
      </c>
      <c r="D144" s="11">
        <f>$D$51</f>
        <v>0</v>
      </c>
      <c r="E144" s="146">
        <f>$E$51</f>
        <v>64.9</v>
      </c>
      <c r="F144" s="153">
        <f>$F$51</f>
        <v>0</v>
      </c>
      <c r="G144" s="11">
        <f>$G$51</f>
        <v>0</v>
      </c>
      <c r="H144" s="11">
        <f>$H$51</f>
        <v>0</v>
      </c>
      <c r="I144" s="11">
        <f>$I$51</f>
        <v>0</v>
      </c>
      <c r="J144" s="153">
        <f>$J$51</f>
        <v>0</v>
      </c>
      <c r="K144" s="11">
        <f>$K$51</f>
        <v>0</v>
      </c>
      <c r="L144" s="11">
        <f>$L$51</f>
        <v>0</v>
      </c>
      <c r="M144" s="146">
        <f>$M$51</f>
        <v>0</v>
      </c>
      <c r="N144" s="11">
        <f>$N$51</f>
        <v>0</v>
      </c>
      <c r="O144" s="11">
        <f>$O$51</f>
        <v>0</v>
      </c>
      <c r="P144" s="11">
        <f>$P$51</f>
        <v>0</v>
      </c>
      <c r="Q144" s="11">
        <f>$Q$51</f>
        <v>0</v>
      </c>
      <c r="R144" s="128" t="s">
        <v>135</v>
      </c>
      <c r="S144" s="11">
        <f>$S$51</f>
        <v>0</v>
      </c>
      <c r="T144" s="11">
        <f>$T$51</f>
        <v>18.1</v>
      </c>
      <c r="U144" s="11">
        <f>$U$51</f>
        <v>0</v>
      </c>
      <c r="V144" s="146">
        <f>$V$51</f>
        <v>18.1</v>
      </c>
      <c r="W144" s="153">
        <f>$W$51</f>
        <v>19.4</v>
      </c>
      <c r="X144" s="11">
        <f>$X$51</f>
        <v>23</v>
      </c>
      <c r="Y144" s="11">
        <f>$Y$51</f>
        <v>0</v>
      </c>
      <c r="Z144" s="11">
        <f>$Z$51</f>
        <v>42.4</v>
      </c>
      <c r="AA144" s="153">
        <f>$AA$51</f>
        <v>0</v>
      </c>
      <c r="AB144" s="11">
        <f>$AB$51</f>
        <v>0</v>
      </c>
      <c r="AC144" s="11">
        <f>$AC$51</f>
        <v>0</v>
      </c>
      <c r="AD144" s="11">
        <f>$AD$51</f>
        <v>0</v>
      </c>
    </row>
    <row r="145" spans="1:30" s="27" customFormat="1" ht="12.75">
      <c r="A145" s="128" t="s">
        <v>136</v>
      </c>
      <c r="B145" s="11">
        <f>$B$62</f>
        <v>8005.300000000001</v>
      </c>
      <c r="C145" s="11">
        <f>$C$62</f>
        <v>3465.2</v>
      </c>
      <c r="D145" s="11">
        <f>$D$62</f>
        <v>155.41</v>
      </c>
      <c r="E145" s="146">
        <f>$E$62</f>
        <v>11625.910000000002</v>
      </c>
      <c r="F145" s="153">
        <f>$F$62</f>
        <v>657.8</v>
      </c>
      <c r="G145" s="11">
        <f>$G$62</f>
        <v>712</v>
      </c>
      <c r="H145" s="11">
        <f>$H$62</f>
        <v>0</v>
      </c>
      <c r="I145" s="11">
        <f>$I$62</f>
        <v>1369.8</v>
      </c>
      <c r="J145" s="153">
        <f>$J$62</f>
        <v>0</v>
      </c>
      <c r="K145" s="11">
        <f>$K$62</f>
        <v>0</v>
      </c>
      <c r="L145" s="11">
        <f>$L$62</f>
        <v>0</v>
      </c>
      <c r="M145" s="146">
        <f>$M$62</f>
        <v>0</v>
      </c>
      <c r="N145" s="11">
        <f>$N$62</f>
        <v>0</v>
      </c>
      <c r="O145" s="11">
        <f>$O$62</f>
        <v>0</v>
      </c>
      <c r="P145" s="11">
        <f>$P$62</f>
        <v>0</v>
      </c>
      <c r="Q145" s="11">
        <f>$Q$62</f>
        <v>0</v>
      </c>
      <c r="R145" s="128" t="s">
        <v>136</v>
      </c>
      <c r="S145" s="11">
        <f>$S$62</f>
        <v>2435.1</v>
      </c>
      <c r="T145" s="11">
        <f>$T$62</f>
        <v>1248.6000000000001</v>
      </c>
      <c r="U145" s="11">
        <f>$U$62</f>
        <v>0</v>
      </c>
      <c r="V145" s="146">
        <f>$V$62</f>
        <v>3683.7</v>
      </c>
      <c r="W145" s="153">
        <f>$W$62</f>
        <v>205</v>
      </c>
      <c r="X145" s="11">
        <f>$X$62</f>
        <v>1052.3</v>
      </c>
      <c r="Y145" s="11">
        <f>$Y$62</f>
        <v>0</v>
      </c>
      <c r="Z145" s="11">
        <f>$Z$62</f>
        <v>1257.3</v>
      </c>
      <c r="AA145" s="153">
        <f>$AA$62</f>
        <v>0</v>
      </c>
      <c r="AB145" s="11">
        <f>$AB$62</f>
        <v>0</v>
      </c>
      <c r="AC145" s="11">
        <f>$AC$62</f>
        <v>0</v>
      </c>
      <c r="AD145" s="11">
        <f>$AD$62</f>
        <v>0</v>
      </c>
    </row>
    <row r="146" spans="1:30" s="76" customFormat="1" ht="12.75">
      <c r="A146" s="166" t="s">
        <v>103</v>
      </c>
      <c r="B146" s="167">
        <f aca="true" t="shared" si="16" ref="B146:Q146">B143+B144+B145</f>
        <v>17885.4</v>
      </c>
      <c r="C146" s="167">
        <f t="shared" si="16"/>
        <v>5707.45</v>
      </c>
      <c r="D146" s="167">
        <f t="shared" si="16"/>
        <v>155.41</v>
      </c>
      <c r="E146" s="167">
        <f t="shared" si="16"/>
        <v>23748.260000000002</v>
      </c>
      <c r="F146" s="167">
        <f t="shared" si="16"/>
        <v>818.8</v>
      </c>
      <c r="G146" s="167">
        <f t="shared" si="16"/>
        <v>712</v>
      </c>
      <c r="H146" s="167">
        <f t="shared" si="16"/>
        <v>0</v>
      </c>
      <c r="I146" s="167">
        <f t="shared" si="16"/>
        <v>1530.8</v>
      </c>
      <c r="J146" s="167">
        <f t="shared" si="16"/>
        <v>0</v>
      </c>
      <c r="K146" s="167">
        <f t="shared" si="16"/>
        <v>0</v>
      </c>
      <c r="L146" s="167">
        <f t="shared" si="16"/>
        <v>0</v>
      </c>
      <c r="M146" s="167">
        <f t="shared" si="16"/>
        <v>0</v>
      </c>
      <c r="N146" s="167">
        <f t="shared" si="16"/>
        <v>30</v>
      </c>
      <c r="O146" s="167">
        <f t="shared" si="16"/>
        <v>0</v>
      </c>
      <c r="P146" s="167">
        <f t="shared" si="16"/>
        <v>0</v>
      </c>
      <c r="Q146" s="167">
        <f t="shared" si="16"/>
        <v>30</v>
      </c>
      <c r="R146" s="166" t="s">
        <v>103</v>
      </c>
      <c r="S146" s="167">
        <f aca="true" t="shared" si="17" ref="S146:AD146">S143+S144+S145</f>
        <v>5783.299999999999</v>
      </c>
      <c r="T146" s="167">
        <f t="shared" si="17"/>
        <v>1786.3000000000002</v>
      </c>
      <c r="U146" s="167">
        <f t="shared" si="17"/>
        <v>0</v>
      </c>
      <c r="V146" s="167">
        <f t="shared" si="17"/>
        <v>7569.599999999999</v>
      </c>
      <c r="W146" s="167">
        <f t="shared" si="17"/>
        <v>11094.8</v>
      </c>
      <c r="X146" s="167">
        <f t="shared" si="17"/>
        <v>1075.3</v>
      </c>
      <c r="Y146" s="167">
        <f t="shared" si="17"/>
        <v>0</v>
      </c>
      <c r="Z146" s="167">
        <f t="shared" si="17"/>
        <v>12170.099999999999</v>
      </c>
      <c r="AA146" s="167">
        <f t="shared" si="17"/>
        <v>0</v>
      </c>
      <c r="AB146" s="167">
        <f t="shared" si="17"/>
        <v>0</v>
      </c>
      <c r="AC146" s="167">
        <f t="shared" si="17"/>
        <v>0</v>
      </c>
      <c r="AD146" s="167">
        <f t="shared" si="17"/>
        <v>0</v>
      </c>
    </row>
    <row r="147" spans="1:30" s="27" customFormat="1" ht="12.75">
      <c r="A147" s="130" t="s">
        <v>137</v>
      </c>
      <c r="B147" s="11"/>
      <c r="C147" s="11"/>
      <c r="D147" s="11"/>
      <c r="E147" s="146"/>
      <c r="F147" s="153"/>
      <c r="G147" s="11"/>
      <c r="H147" s="11"/>
      <c r="I147" s="11"/>
      <c r="J147" s="153"/>
      <c r="K147" s="11"/>
      <c r="L147" s="11"/>
      <c r="M147" s="146"/>
      <c r="N147" s="11"/>
      <c r="O147" s="11"/>
      <c r="P147" s="11"/>
      <c r="Q147" s="11"/>
      <c r="R147" s="130" t="s">
        <v>137</v>
      </c>
      <c r="S147" s="11"/>
      <c r="T147" s="11"/>
      <c r="U147" s="11"/>
      <c r="V147" s="146"/>
      <c r="W147" s="153"/>
      <c r="X147" s="11"/>
      <c r="Y147" s="11"/>
      <c r="Z147" s="11"/>
      <c r="AA147" s="153"/>
      <c r="AB147" s="11"/>
      <c r="AC147" s="11"/>
      <c r="AD147" s="11"/>
    </row>
    <row r="148" spans="1:30" s="27" customFormat="1" ht="12.75">
      <c r="A148" s="128" t="s">
        <v>138</v>
      </c>
      <c r="B148" s="11">
        <f>$B$22</f>
        <v>21432.5</v>
      </c>
      <c r="C148" s="11">
        <f>$C$22</f>
        <v>4384.799999999999</v>
      </c>
      <c r="D148" s="11">
        <f>$D$22</f>
        <v>242.2</v>
      </c>
      <c r="E148" s="146">
        <f>$E$22</f>
        <v>26059.5</v>
      </c>
      <c r="F148" s="153">
        <f>$F$22</f>
        <v>7194.5</v>
      </c>
      <c r="G148" s="11">
        <f>$G$22</f>
        <v>1831.8</v>
      </c>
      <c r="H148" s="11">
        <f>$H$22</f>
        <v>0</v>
      </c>
      <c r="I148" s="11">
        <f>$I$22</f>
        <v>9026.3</v>
      </c>
      <c r="J148" s="153">
        <f>$J$22</f>
        <v>4124.3</v>
      </c>
      <c r="K148" s="11">
        <f>$K$22</f>
        <v>1410.8</v>
      </c>
      <c r="L148" s="11">
        <f>$L$22</f>
        <v>1.9</v>
      </c>
      <c r="M148" s="146">
        <f>$M$22</f>
        <v>5537</v>
      </c>
      <c r="N148" s="11">
        <f>$N$22</f>
        <v>0</v>
      </c>
      <c r="O148" s="11">
        <f>$O$22</f>
        <v>0</v>
      </c>
      <c r="P148" s="11">
        <f>$P$22</f>
        <v>0</v>
      </c>
      <c r="Q148" s="11">
        <f>$Q$22</f>
        <v>0</v>
      </c>
      <c r="R148" s="128" t="s">
        <v>138</v>
      </c>
      <c r="S148" s="11">
        <f>$S$22</f>
        <v>2218.5</v>
      </c>
      <c r="T148" s="11">
        <f>$T$22</f>
        <v>528.8000000000001</v>
      </c>
      <c r="U148" s="11">
        <f>$U$22</f>
        <v>0</v>
      </c>
      <c r="V148" s="146">
        <f>$V$22</f>
        <v>2747.3</v>
      </c>
      <c r="W148" s="153">
        <f>$W$22</f>
        <v>169.5</v>
      </c>
      <c r="X148" s="11">
        <f>$X$22</f>
        <v>123.5</v>
      </c>
      <c r="Y148" s="11">
        <f>$Y$22</f>
        <v>0</v>
      </c>
      <c r="Z148" s="11">
        <f>$Z$22</f>
        <v>293</v>
      </c>
      <c r="AA148" s="153">
        <f>$AA$22</f>
        <v>0</v>
      </c>
      <c r="AB148" s="11">
        <f>$AB$22</f>
        <v>0</v>
      </c>
      <c r="AC148" s="11">
        <f>$AC$22</f>
        <v>0</v>
      </c>
      <c r="AD148" s="11">
        <f>$AD$22</f>
        <v>0</v>
      </c>
    </row>
    <row r="149" spans="1:30" s="27" customFormat="1" ht="12.75">
      <c r="A149" s="128" t="s">
        <v>139</v>
      </c>
      <c r="B149" s="11">
        <f>$B$59</f>
        <v>34.1</v>
      </c>
      <c r="C149" s="11">
        <f>$C$59</f>
        <v>3172.1</v>
      </c>
      <c r="D149" s="11">
        <f>$D$59</f>
        <v>3889</v>
      </c>
      <c r="E149" s="146">
        <f>$E$59</f>
        <v>7095.200000000001</v>
      </c>
      <c r="F149" s="153">
        <f>$F$59</f>
        <v>0</v>
      </c>
      <c r="G149" s="11">
        <f>$G$59</f>
        <v>260.6</v>
      </c>
      <c r="H149" s="11">
        <f>$H$59</f>
        <v>1754.8</v>
      </c>
      <c r="I149" s="11">
        <f>$I$59</f>
        <v>2015.4</v>
      </c>
      <c r="J149" s="153">
        <f>$J$59</f>
        <v>0</v>
      </c>
      <c r="K149" s="11">
        <f>$K$59</f>
        <v>0</v>
      </c>
      <c r="L149" s="11">
        <f>$L$59</f>
        <v>0</v>
      </c>
      <c r="M149" s="146">
        <f>$M$59</f>
        <v>0</v>
      </c>
      <c r="N149" s="11">
        <f>$N$59</f>
        <v>0</v>
      </c>
      <c r="O149" s="11">
        <f>$O$59</f>
        <v>0</v>
      </c>
      <c r="P149" s="11">
        <f>$P$59</f>
        <v>0</v>
      </c>
      <c r="Q149" s="11">
        <f>$Q$59</f>
        <v>0</v>
      </c>
      <c r="R149" s="128" t="s">
        <v>139</v>
      </c>
      <c r="S149" s="11">
        <f>$S$59</f>
        <v>0</v>
      </c>
      <c r="T149" s="11">
        <f>$T$59</f>
        <v>395.1</v>
      </c>
      <c r="U149" s="11">
        <f>$U$59</f>
        <v>0</v>
      </c>
      <c r="V149" s="146">
        <f>$V$59</f>
        <v>395.1</v>
      </c>
      <c r="W149" s="153">
        <f>$W$59</f>
        <v>0</v>
      </c>
      <c r="X149" s="11">
        <f>$X$59</f>
        <v>16.4</v>
      </c>
      <c r="Y149" s="11">
        <f>$Y$59</f>
        <v>5.7</v>
      </c>
      <c r="Z149" s="11">
        <f>$Z$59</f>
        <v>22.099999999999998</v>
      </c>
      <c r="AA149" s="153">
        <f>$AA$59</f>
        <v>0</v>
      </c>
      <c r="AB149" s="11">
        <f>$AB$59</f>
        <v>0</v>
      </c>
      <c r="AC149" s="11">
        <f>$AC$59</f>
        <v>0</v>
      </c>
      <c r="AD149" s="11">
        <f>$AD$59</f>
        <v>0</v>
      </c>
    </row>
    <row r="150" spans="1:30" s="27" customFormat="1" ht="12.75">
      <c r="A150" s="128" t="s">
        <v>140</v>
      </c>
      <c r="B150" s="11">
        <f>$B$72</f>
        <v>13138.4</v>
      </c>
      <c r="C150" s="11">
        <f>$C$72</f>
        <v>240.89999999999998</v>
      </c>
      <c r="D150" s="11">
        <f>$D$72</f>
        <v>0</v>
      </c>
      <c r="E150" s="146">
        <f>$E$72</f>
        <v>13379.3</v>
      </c>
      <c r="F150" s="153">
        <f>$F$72</f>
        <v>6147.099999999999</v>
      </c>
      <c r="G150" s="11">
        <f>$G$72</f>
        <v>9.1</v>
      </c>
      <c r="H150" s="11">
        <f>$H$72</f>
        <v>0</v>
      </c>
      <c r="I150" s="11">
        <f>$I$72</f>
        <v>6156.2</v>
      </c>
      <c r="J150" s="153">
        <f>$J$72</f>
        <v>5005.3</v>
      </c>
      <c r="K150" s="11">
        <f>$K$72</f>
        <v>0</v>
      </c>
      <c r="L150" s="11">
        <f>$L$72</f>
        <v>7.5</v>
      </c>
      <c r="M150" s="146">
        <f>$M$72</f>
        <v>5012.8</v>
      </c>
      <c r="N150" s="11">
        <f>$N$72</f>
        <v>0</v>
      </c>
      <c r="O150" s="11">
        <f>$O$72</f>
        <v>0</v>
      </c>
      <c r="P150" s="11">
        <f>$P$72</f>
        <v>0</v>
      </c>
      <c r="Q150" s="11">
        <f>$Q$72</f>
        <v>0</v>
      </c>
      <c r="R150" s="128" t="s">
        <v>140</v>
      </c>
      <c r="S150" s="11">
        <f>$S$72</f>
        <v>34.9</v>
      </c>
      <c r="T150" s="11">
        <f>$T$72</f>
        <v>12.1</v>
      </c>
      <c r="U150" s="11">
        <f>$U$72</f>
        <v>0</v>
      </c>
      <c r="V150" s="146">
        <f>$V$72</f>
        <v>47</v>
      </c>
      <c r="W150" s="153">
        <f>$W$72</f>
        <v>0</v>
      </c>
      <c r="X150" s="11">
        <f>$X$72</f>
        <v>0</v>
      </c>
      <c r="Y150" s="11">
        <f>$Y$72</f>
        <v>0</v>
      </c>
      <c r="Z150" s="11">
        <f>$Z$72</f>
        <v>0</v>
      </c>
      <c r="AA150" s="153">
        <f>$AA$72</f>
        <v>0</v>
      </c>
      <c r="AB150" s="11">
        <f>$AB$72</f>
        <v>0</v>
      </c>
      <c r="AC150" s="11">
        <f>$AC$72</f>
        <v>0</v>
      </c>
      <c r="AD150" s="11">
        <f>$AD$72</f>
        <v>0</v>
      </c>
    </row>
    <row r="151" spans="1:30" s="27" customFormat="1" ht="12.75">
      <c r="A151" s="128" t="s">
        <v>141</v>
      </c>
      <c r="B151" s="11">
        <f>$B$90</f>
        <v>30561.809</v>
      </c>
      <c r="C151" s="11">
        <f>$C$90</f>
        <v>13881.252</v>
      </c>
      <c r="D151" s="11">
        <f>$D$90</f>
        <v>1163.9</v>
      </c>
      <c r="E151" s="146">
        <f>$E$90</f>
        <v>45606.96100000001</v>
      </c>
      <c r="F151" s="153">
        <f>$F$90</f>
        <v>7224.584000000001</v>
      </c>
      <c r="G151" s="11">
        <f>$G$90</f>
        <v>1875.241</v>
      </c>
      <c r="H151" s="11">
        <f>$H$90</f>
        <v>0</v>
      </c>
      <c r="I151" s="11">
        <f>$I$90</f>
        <v>9099.825</v>
      </c>
      <c r="J151" s="153">
        <f>$J$90</f>
        <v>113.39999999999999</v>
      </c>
      <c r="K151" s="11">
        <f>$K$90</f>
        <v>0</v>
      </c>
      <c r="L151" s="11">
        <f>$L$90</f>
        <v>0</v>
      </c>
      <c r="M151" s="146">
        <f>$M$90</f>
        <v>113.39999999999999</v>
      </c>
      <c r="N151" s="11">
        <f>$N$90</f>
        <v>39.6</v>
      </c>
      <c r="O151" s="11">
        <f>$O$90</f>
        <v>0</v>
      </c>
      <c r="P151" s="11">
        <f>$P$90</f>
        <v>0</v>
      </c>
      <c r="Q151" s="11">
        <f>$Q$90</f>
        <v>39.6</v>
      </c>
      <c r="R151" s="128" t="s">
        <v>141</v>
      </c>
      <c r="S151" s="11">
        <f>$S$90</f>
        <v>5859.794</v>
      </c>
      <c r="T151" s="11">
        <f>$T$90</f>
        <v>3829.8869999999997</v>
      </c>
      <c r="U151" s="11">
        <f>$U$90</f>
        <v>0</v>
      </c>
      <c r="V151" s="146">
        <f>$V$90</f>
        <v>9689.680999999999</v>
      </c>
      <c r="W151" s="153">
        <f>$W$90</f>
        <v>285.4</v>
      </c>
      <c r="X151" s="11">
        <f>$X$90</f>
        <v>136.528</v>
      </c>
      <c r="Y151" s="11">
        <f>$Y$90</f>
        <v>0</v>
      </c>
      <c r="Z151" s="11">
        <f>$Z$90</f>
        <v>421.92799999999994</v>
      </c>
      <c r="AA151" s="153">
        <f>$AA$90</f>
        <v>0</v>
      </c>
      <c r="AB151" s="11">
        <f>$AB$90</f>
        <v>0</v>
      </c>
      <c r="AC151" s="11">
        <f>$AC$90</f>
        <v>0</v>
      </c>
      <c r="AD151" s="11">
        <f>$AD$90</f>
        <v>0</v>
      </c>
    </row>
    <row r="152" spans="1:30" s="76" customFormat="1" ht="12.75">
      <c r="A152" s="166" t="s">
        <v>103</v>
      </c>
      <c r="B152" s="167">
        <f aca="true" t="shared" si="18" ref="B152:Q152">B148+B149+B150+B151</f>
        <v>65166.809</v>
      </c>
      <c r="C152" s="167">
        <f t="shared" si="18"/>
        <v>21679.052</v>
      </c>
      <c r="D152" s="167">
        <f t="shared" si="18"/>
        <v>5295.1</v>
      </c>
      <c r="E152" s="167">
        <f t="shared" si="18"/>
        <v>92140.96100000001</v>
      </c>
      <c r="F152" s="167">
        <f t="shared" si="18"/>
        <v>20566.184</v>
      </c>
      <c r="G152" s="167">
        <f t="shared" si="18"/>
        <v>3976.741</v>
      </c>
      <c r="H152" s="167">
        <f t="shared" si="18"/>
        <v>1754.8</v>
      </c>
      <c r="I152" s="167">
        <f t="shared" si="18"/>
        <v>26297.725</v>
      </c>
      <c r="J152" s="167">
        <f t="shared" si="18"/>
        <v>9243</v>
      </c>
      <c r="K152" s="167">
        <f t="shared" si="18"/>
        <v>1410.8</v>
      </c>
      <c r="L152" s="167">
        <f t="shared" si="18"/>
        <v>9.4</v>
      </c>
      <c r="M152" s="167">
        <f t="shared" si="18"/>
        <v>10663.199999999999</v>
      </c>
      <c r="N152" s="167">
        <f t="shared" si="18"/>
        <v>39.6</v>
      </c>
      <c r="O152" s="167">
        <f t="shared" si="18"/>
        <v>0</v>
      </c>
      <c r="P152" s="167">
        <f t="shared" si="18"/>
        <v>0</v>
      </c>
      <c r="Q152" s="167">
        <f t="shared" si="18"/>
        <v>39.6</v>
      </c>
      <c r="R152" s="166" t="s">
        <v>103</v>
      </c>
      <c r="S152" s="167">
        <f aca="true" t="shared" si="19" ref="S152:AD152">S148+S149+S150+S151</f>
        <v>8113.1939999999995</v>
      </c>
      <c r="T152" s="167">
        <f t="shared" si="19"/>
        <v>4765.887</v>
      </c>
      <c r="U152" s="167">
        <f t="shared" si="19"/>
        <v>0</v>
      </c>
      <c r="V152" s="167">
        <f t="shared" si="19"/>
        <v>12879.080999999998</v>
      </c>
      <c r="W152" s="167">
        <f t="shared" si="19"/>
        <v>454.9</v>
      </c>
      <c r="X152" s="167">
        <f t="shared" si="19"/>
        <v>276.428</v>
      </c>
      <c r="Y152" s="167">
        <f t="shared" si="19"/>
        <v>5.7</v>
      </c>
      <c r="Z152" s="167">
        <f t="shared" si="19"/>
        <v>737.028</v>
      </c>
      <c r="AA152" s="167">
        <f t="shared" si="19"/>
        <v>0</v>
      </c>
      <c r="AB152" s="167">
        <f t="shared" si="19"/>
        <v>0</v>
      </c>
      <c r="AC152" s="167">
        <f t="shared" si="19"/>
        <v>0</v>
      </c>
      <c r="AD152" s="167">
        <f t="shared" si="19"/>
        <v>0</v>
      </c>
    </row>
    <row r="153" spans="1:30" s="27" customFormat="1" ht="12.75">
      <c r="A153" s="130" t="s">
        <v>142</v>
      </c>
      <c r="B153" s="11"/>
      <c r="C153" s="11"/>
      <c r="D153" s="11"/>
      <c r="E153" s="146"/>
      <c r="F153" s="153"/>
      <c r="G153" s="11"/>
      <c r="H153" s="11"/>
      <c r="I153" s="11"/>
      <c r="J153" s="153"/>
      <c r="K153" s="11"/>
      <c r="L153" s="11"/>
      <c r="M153" s="146"/>
      <c r="N153" s="11"/>
      <c r="O153" s="11"/>
      <c r="P153" s="11"/>
      <c r="Q153" s="11"/>
      <c r="R153" s="130" t="s">
        <v>142</v>
      </c>
      <c r="S153" s="11"/>
      <c r="T153" s="11"/>
      <c r="U153" s="11"/>
      <c r="V153" s="146"/>
      <c r="W153" s="153"/>
      <c r="X153" s="11"/>
      <c r="Y153" s="11"/>
      <c r="Z153" s="11"/>
      <c r="AA153" s="153"/>
      <c r="AB153" s="11"/>
      <c r="AC153" s="11"/>
      <c r="AD153" s="11"/>
    </row>
    <row r="154" spans="1:30" s="27" customFormat="1" ht="12.75">
      <c r="A154" s="128" t="s">
        <v>143</v>
      </c>
      <c r="B154" s="11">
        <f>$B$60</f>
        <v>3688.93</v>
      </c>
      <c r="C154" s="11">
        <f>$C$60</f>
        <v>9575.243999999999</v>
      </c>
      <c r="D154" s="11">
        <f>$D$60</f>
        <v>1376.9</v>
      </c>
      <c r="E154" s="146">
        <f>$E$60</f>
        <v>14641.073999999999</v>
      </c>
      <c r="F154" s="153">
        <f>$F$60</f>
        <v>0</v>
      </c>
      <c r="G154" s="11">
        <f>$G$60</f>
        <v>0</v>
      </c>
      <c r="H154" s="11">
        <f>$H$60</f>
        <v>0</v>
      </c>
      <c r="I154" s="11">
        <f>$I$60</f>
        <v>0</v>
      </c>
      <c r="J154" s="153">
        <f>$J$60</f>
        <v>0</v>
      </c>
      <c r="K154" s="11">
        <f>$K$60</f>
        <v>0</v>
      </c>
      <c r="L154" s="11">
        <f>$L$60</f>
        <v>0</v>
      </c>
      <c r="M154" s="146">
        <f>$M$60</f>
        <v>0</v>
      </c>
      <c r="N154" s="11">
        <f>$N$60</f>
        <v>0</v>
      </c>
      <c r="O154" s="11">
        <f>$O$60</f>
        <v>0</v>
      </c>
      <c r="P154" s="11">
        <f>$P$60</f>
        <v>0</v>
      </c>
      <c r="Q154" s="11">
        <f>$Q$60</f>
        <v>0</v>
      </c>
      <c r="R154" s="128" t="s">
        <v>143</v>
      </c>
      <c r="S154" s="11">
        <f>$S$60</f>
        <v>583.7</v>
      </c>
      <c r="T154" s="11">
        <f>$T$60</f>
        <v>4187.063</v>
      </c>
      <c r="U154" s="11">
        <f>$U$60</f>
        <v>0</v>
      </c>
      <c r="V154" s="146">
        <f>$V$60</f>
        <v>4770.763</v>
      </c>
      <c r="W154" s="153">
        <f>$W$60</f>
        <v>1825.6</v>
      </c>
      <c r="X154" s="11">
        <f>$X$60</f>
        <v>3794.5680000000007</v>
      </c>
      <c r="Y154" s="11">
        <f>$Y$60</f>
        <v>0</v>
      </c>
      <c r="Z154" s="11">
        <f>$Z$60</f>
        <v>5620.1680000000015</v>
      </c>
      <c r="AA154" s="153">
        <f>$AA$60</f>
        <v>0</v>
      </c>
      <c r="AB154" s="11">
        <f>$AB$60</f>
        <v>57.3</v>
      </c>
      <c r="AC154" s="11">
        <f>$AC$60</f>
        <v>0</v>
      </c>
      <c r="AD154" s="11">
        <f>$AD$60</f>
        <v>57.3</v>
      </c>
    </row>
    <row r="155" spans="1:30" s="27" customFormat="1" ht="12.75">
      <c r="A155" s="128" t="s">
        <v>144</v>
      </c>
      <c r="B155" s="11">
        <f>$B$63</f>
        <v>11228.5</v>
      </c>
      <c r="C155" s="11">
        <f>$C$63</f>
        <v>1519.432</v>
      </c>
      <c r="D155" s="11">
        <f>$D$63</f>
        <v>279.8</v>
      </c>
      <c r="E155" s="146">
        <f>$E$63</f>
        <v>13027.732</v>
      </c>
      <c r="F155" s="153">
        <f>$F$63</f>
        <v>0</v>
      </c>
      <c r="G155" s="11">
        <f>$G$63</f>
        <v>0</v>
      </c>
      <c r="H155" s="11">
        <f>$H$63</f>
        <v>0</v>
      </c>
      <c r="I155" s="11">
        <f>$I$63</f>
        <v>0</v>
      </c>
      <c r="J155" s="153">
        <f>$J$63</f>
        <v>0</v>
      </c>
      <c r="K155" s="11">
        <f>$K$63</f>
        <v>0</v>
      </c>
      <c r="L155" s="11">
        <f>$L$63</f>
        <v>0</v>
      </c>
      <c r="M155" s="146">
        <f>$M$63</f>
        <v>0</v>
      </c>
      <c r="N155" s="11">
        <f>$N$63</f>
        <v>0</v>
      </c>
      <c r="O155" s="11">
        <f>$O$63</f>
        <v>0.2</v>
      </c>
      <c r="P155" s="11">
        <f>$P$63</f>
        <v>0</v>
      </c>
      <c r="Q155" s="11">
        <f>$Q$63</f>
        <v>0.2</v>
      </c>
      <c r="R155" s="128" t="s">
        <v>144</v>
      </c>
      <c r="S155" s="11">
        <f>$S$63</f>
        <v>399.55</v>
      </c>
      <c r="T155" s="11">
        <f>$T$63</f>
        <v>1718.03</v>
      </c>
      <c r="U155" s="11">
        <f>$U$63</f>
        <v>9.4</v>
      </c>
      <c r="V155" s="146">
        <f>$V$63</f>
        <v>2126.98</v>
      </c>
      <c r="W155" s="153">
        <f>$W$63</f>
        <v>197</v>
      </c>
      <c r="X155" s="11">
        <f>$X$63</f>
        <v>988.6099999999999</v>
      </c>
      <c r="Y155" s="11">
        <f>$Y$63</f>
        <v>147.89000000000001</v>
      </c>
      <c r="Z155" s="11">
        <f>$Z$63</f>
        <v>1333.5</v>
      </c>
      <c r="AA155" s="153">
        <f>$AA$63</f>
        <v>0</v>
      </c>
      <c r="AB155" s="11">
        <f>$AB$63</f>
        <v>0</v>
      </c>
      <c r="AC155" s="11">
        <f>$AC$63</f>
        <v>0</v>
      </c>
      <c r="AD155" s="11">
        <f>$AD$63</f>
        <v>0</v>
      </c>
    </row>
    <row r="156" spans="1:30" s="76" customFormat="1" ht="12.75">
      <c r="A156" s="166" t="s">
        <v>103</v>
      </c>
      <c r="B156" s="167">
        <f aca="true" t="shared" si="20" ref="B156:Q156">B154+B155</f>
        <v>14917.43</v>
      </c>
      <c r="C156" s="167">
        <f t="shared" si="20"/>
        <v>11094.676</v>
      </c>
      <c r="D156" s="167">
        <f t="shared" si="20"/>
        <v>1656.7</v>
      </c>
      <c r="E156" s="167">
        <f t="shared" si="20"/>
        <v>27668.805999999997</v>
      </c>
      <c r="F156" s="167">
        <f t="shared" si="20"/>
        <v>0</v>
      </c>
      <c r="G156" s="167">
        <f t="shared" si="20"/>
        <v>0</v>
      </c>
      <c r="H156" s="167">
        <f t="shared" si="20"/>
        <v>0</v>
      </c>
      <c r="I156" s="167">
        <f t="shared" si="20"/>
        <v>0</v>
      </c>
      <c r="J156" s="167">
        <f t="shared" si="20"/>
        <v>0</v>
      </c>
      <c r="K156" s="167">
        <f t="shared" si="20"/>
        <v>0</v>
      </c>
      <c r="L156" s="167">
        <f t="shared" si="20"/>
        <v>0</v>
      </c>
      <c r="M156" s="167">
        <f t="shared" si="20"/>
        <v>0</v>
      </c>
      <c r="N156" s="167">
        <f t="shared" si="20"/>
        <v>0</v>
      </c>
      <c r="O156" s="167">
        <f t="shared" si="20"/>
        <v>0.2</v>
      </c>
      <c r="P156" s="167">
        <f t="shared" si="20"/>
        <v>0</v>
      </c>
      <c r="Q156" s="167">
        <f t="shared" si="20"/>
        <v>0.2</v>
      </c>
      <c r="R156" s="166" t="s">
        <v>103</v>
      </c>
      <c r="S156" s="167">
        <f aca="true" t="shared" si="21" ref="S156:AD156">S154+S155</f>
        <v>983.25</v>
      </c>
      <c r="T156" s="167">
        <f t="shared" si="21"/>
        <v>5905.093</v>
      </c>
      <c r="U156" s="167">
        <f t="shared" si="21"/>
        <v>9.4</v>
      </c>
      <c r="V156" s="167">
        <f t="shared" si="21"/>
        <v>6897.743</v>
      </c>
      <c r="W156" s="167">
        <f t="shared" si="21"/>
        <v>2022.6</v>
      </c>
      <c r="X156" s="167">
        <f t="shared" si="21"/>
        <v>4783.178000000001</v>
      </c>
      <c r="Y156" s="167">
        <f t="shared" si="21"/>
        <v>147.89000000000001</v>
      </c>
      <c r="Z156" s="167">
        <f t="shared" si="21"/>
        <v>6953.6680000000015</v>
      </c>
      <c r="AA156" s="167">
        <f t="shared" si="21"/>
        <v>0</v>
      </c>
      <c r="AB156" s="167">
        <f t="shared" si="21"/>
        <v>57.3</v>
      </c>
      <c r="AC156" s="167">
        <f t="shared" si="21"/>
        <v>0</v>
      </c>
      <c r="AD156" s="167">
        <f t="shared" si="21"/>
        <v>57.3</v>
      </c>
    </row>
    <row r="157" spans="1:30" s="27" customFormat="1" ht="12.75">
      <c r="A157" s="175" t="s">
        <v>145</v>
      </c>
      <c r="B157" s="11"/>
      <c r="C157" s="11"/>
      <c r="D157" s="11"/>
      <c r="E157" s="146"/>
      <c r="F157" s="153"/>
      <c r="G157" s="11"/>
      <c r="H157" s="11"/>
      <c r="I157" s="11"/>
      <c r="J157" s="153"/>
      <c r="K157" s="11"/>
      <c r="L157" s="11"/>
      <c r="M157" s="146"/>
      <c r="N157" s="11"/>
      <c r="O157" s="11"/>
      <c r="P157" s="11"/>
      <c r="Q157" s="11"/>
      <c r="R157" s="175" t="s">
        <v>145</v>
      </c>
      <c r="S157" s="11"/>
      <c r="T157" s="11"/>
      <c r="U157" s="11"/>
      <c r="V157" s="146"/>
      <c r="W157" s="153"/>
      <c r="X157" s="11"/>
      <c r="Y157" s="11"/>
      <c r="Z157" s="11"/>
      <c r="AA157" s="153"/>
      <c r="AB157" s="11"/>
      <c r="AC157" s="11"/>
      <c r="AD157" s="11"/>
    </row>
    <row r="158" spans="1:30" s="27" customFormat="1" ht="12.75">
      <c r="A158" s="128" t="s">
        <v>146</v>
      </c>
      <c r="B158" s="11">
        <f>$B$55</f>
        <v>45575.77</v>
      </c>
      <c r="C158" s="11">
        <f>$C$55</f>
        <v>2930.7960000000003</v>
      </c>
      <c r="D158" s="11">
        <f>$D$55</f>
        <v>257.27</v>
      </c>
      <c r="E158" s="146">
        <f>$E$55</f>
        <v>48763.836</v>
      </c>
      <c r="F158" s="153">
        <f>$F$55</f>
        <v>3025.5</v>
      </c>
      <c r="G158" s="11">
        <f>$G$55</f>
        <v>851.7850000000001</v>
      </c>
      <c r="H158" s="11">
        <f>$H$55</f>
        <v>0</v>
      </c>
      <c r="I158" s="11">
        <f>$I$55</f>
        <v>3877.285</v>
      </c>
      <c r="J158" s="153">
        <f>$J$55</f>
        <v>0</v>
      </c>
      <c r="K158" s="11">
        <f>$K$55</f>
        <v>0</v>
      </c>
      <c r="L158" s="11">
        <f>$L$55</f>
        <v>0</v>
      </c>
      <c r="M158" s="146">
        <f>$M$55</f>
        <v>0</v>
      </c>
      <c r="N158" s="11">
        <f>$N$55</f>
        <v>0</v>
      </c>
      <c r="O158" s="11">
        <f>$O$55</f>
        <v>0</v>
      </c>
      <c r="P158" s="11">
        <f>$P$55</f>
        <v>0</v>
      </c>
      <c r="Q158" s="11">
        <f>$Q$55</f>
        <v>0</v>
      </c>
      <c r="R158" s="128" t="s">
        <v>146</v>
      </c>
      <c r="S158" s="11">
        <f>$S$55</f>
        <v>1839.2</v>
      </c>
      <c r="T158" s="11">
        <f>$T$55</f>
        <v>0</v>
      </c>
      <c r="U158" s="11">
        <f>$U$55</f>
        <v>38.7</v>
      </c>
      <c r="V158" s="146">
        <f>$V$55</f>
        <v>1877.9</v>
      </c>
      <c r="W158" s="153">
        <f>$W$55</f>
        <v>78.4</v>
      </c>
      <c r="X158" s="11">
        <f>$X$55</f>
        <v>0</v>
      </c>
      <c r="Y158" s="11">
        <f>$Y$55</f>
        <v>0</v>
      </c>
      <c r="Z158" s="11">
        <f>$Z$55</f>
        <v>78.4</v>
      </c>
      <c r="AA158" s="153">
        <f>$AA$55</f>
        <v>0</v>
      </c>
      <c r="AB158" s="11">
        <f>$AB$55</f>
        <v>0</v>
      </c>
      <c r="AC158" s="11">
        <f>$AC$55</f>
        <v>4.6</v>
      </c>
      <c r="AD158" s="11">
        <f>$AD$55</f>
        <v>4.6</v>
      </c>
    </row>
    <row r="159" spans="1:30" s="27" customFormat="1" ht="12.75">
      <c r="A159" s="128" t="s">
        <v>147</v>
      </c>
      <c r="B159" s="11">
        <f>$B$56</f>
        <v>42694.20199999999</v>
      </c>
      <c r="C159" s="11">
        <f>$C$56</f>
        <v>2545.55</v>
      </c>
      <c r="D159" s="11">
        <f>$D$56</f>
        <v>0</v>
      </c>
      <c r="E159" s="146">
        <f>$E$56</f>
        <v>45239.75199999999</v>
      </c>
      <c r="F159" s="153">
        <f>$F$56</f>
        <v>25.7</v>
      </c>
      <c r="G159" s="11">
        <f>$G$56</f>
        <v>77</v>
      </c>
      <c r="H159" s="11">
        <f>$H$56</f>
        <v>0</v>
      </c>
      <c r="I159" s="11">
        <f>$I$56</f>
        <v>102.7</v>
      </c>
      <c r="J159" s="153">
        <f>$J$56</f>
        <v>0</v>
      </c>
      <c r="K159" s="11">
        <f>$K$56</f>
        <v>0</v>
      </c>
      <c r="L159" s="11">
        <f>$L$56</f>
        <v>0</v>
      </c>
      <c r="M159" s="146">
        <f>$M$56</f>
        <v>0</v>
      </c>
      <c r="N159" s="11">
        <f>$N$56</f>
        <v>0</v>
      </c>
      <c r="O159" s="11">
        <f>$O$56</f>
        <v>0</v>
      </c>
      <c r="P159" s="11">
        <f>$P$56</f>
        <v>0</v>
      </c>
      <c r="Q159" s="11">
        <f>$Q$56</f>
        <v>0</v>
      </c>
      <c r="R159" s="128" t="s">
        <v>147</v>
      </c>
      <c r="S159" s="11">
        <f>$S$56</f>
        <v>874.73</v>
      </c>
      <c r="T159" s="11">
        <f>$T$56</f>
        <v>125</v>
      </c>
      <c r="U159" s="11">
        <f>$U$56</f>
        <v>0</v>
      </c>
      <c r="V159" s="146">
        <f>$V$56</f>
        <v>999.73</v>
      </c>
      <c r="W159" s="153">
        <f>$W$56</f>
        <v>319.07</v>
      </c>
      <c r="X159" s="11">
        <f>$X$56</f>
        <v>117</v>
      </c>
      <c r="Y159" s="11">
        <f>$Y$56</f>
        <v>0</v>
      </c>
      <c r="Z159" s="11">
        <f>$Z$56</f>
        <v>436.07</v>
      </c>
      <c r="AA159" s="153">
        <f>$AA$56</f>
        <v>0</v>
      </c>
      <c r="AB159" s="11">
        <f>$AB$56</f>
        <v>0</v>
      </c>
      <c r="AC159" s="11">
        <f>$AC$56</f>
        <v>0</v>
      </c>
      <c r="AD159" s="11">
        <f>$AD$56</f>
        <v>0</v>
      </c>
    </row>
    <row r="160" spans="1:30" s="27" customFormat="1" ht="12.75">
      <c r="A160" s="128" t="s">
        <v>148</v>
      </c>
      <c r="B160" s="11">
        <f>$B$58</f>
        <v>38493.3</v>
      </c>
      <c r="C160" s="11">
        <f>$C$58</f>
        <v>9879.3</v>
      </c>
      <c r="D160" s="11">
        <f>$D$58</f>
        <v>0</v>
      </c>
      <c r="E160" s="146">
        <f>$E$58</f>
        <v>48372.59999999999</v>
      </c>
      <c r="F160" s="153">
        <f>$F$58</f>
        <v>5635.106</v>
      </c>
      <c r="G160" s="11">
        <f>$G$58</f>
        <v>2744.9</v>
      </c>
      <c r="H160" s="11">
        <f>$H$58</f>
        <v>0</v>
      </c>
      <c r="I160" s="11">
        <f>$I$58</f>
        <v>8380.006000000001</v>
      </c>
      <c r="J160" s="153">
        <f>$J$58</f>
        <v>0</v>
      </c>
      <c r="K160" s="11">
        <f>$K$58</f>
        <v>0</v>
      </c>
      <c r="L160" s="11">
        <f>$L$58</f>
        <v>0</v>
      </c>
      <c r="M160" s="146">
        <f>$M$58</f>
        <v>0</v>
      </c>
      <c r="N160" s="11">
        <f>$N$58</f>
        <v>0.8</v>
      </c>
      <c r="O160" s="11">
        <f>$O$58</f>
        <v>0</v>
      </c>
      <c r="P160" s="11">
        <f>$P$58</f>
        <v>0</v>
      </c>
      <c r="Q160" s="11">
        <f>$Q$58</f>
        <v>0.8</v>
      </c>
      <c r="R160" s="128" t="s">
        <v>148</v>
      </c>
      <c r="S160" s="11">
        <f>$S$58</f>
        <v>386.9</v>
      </c>
      <c r="T160" s="11">
        <f>$T$58</f>
        <v>399.2</v>
      </c>
      <c r="U160" s="11">
        <f>$U$58</f>
        <v>0</v>
      </c>
      <c r="V160" s="146">
        <f>$V$58</f>
        <v>786.0999999999999</v>
      </c>
      <c r="W160" s="153">
        <f>$W$58</f>
        <v>195.7</v>
      </c>
      <c r="X160" s="11">
        <f>$X$58</f>
        <v>409</v>
      </c>
      <c r="Y160" s="11">
        <f>$Y$58</f>
        <v>0</v>
      </c>
      <c r="Z160" s="11">
        <f>$Z$58</f>
        <v>604.7</v>
      </c>
      <c r="AA160" s="153">
        <f>$AA$58</f>
        <v>0</v>
      </c>
      <c r="AB160" s="11">
        <f>$AB$58</f>
        <v>0</v>
      </c>
      <c r="AC160" s="11">
        <f>$AC$58</f>
        <v>0</v>
      </c>
      <c r="AD160" s="11">
        <f>$AD$58</f>
        <v>0</v>
      </c>
    </row>
    <row r="161" spans="1:30" s="27" customFormat="1" ht="12.75">
      <c r="A161" s="176" t="s">
        <v>149</v>
      </c>
      <c r="B161" s="11">
        <f>$B$89</f>
        <v>0</v>
      </c>
      <c r="C161" s="11">
        <f>$C$89</f>
        <v>0</v>
      </c>
      <c r="D161" s="11">
        <f>$D$89</f>
        <v>0</v>
      </c>
      <c r="E161" s="146">
        <f>$E$89</f>
        <v>0</v>
      </c>
      <c r="F161" s="153">
        <f>$F$89</f>
        <v>5.7</v>
      </c>
      <c r="G161" s="11">
        <f>$G$89</f>
        <v>0</v>
      </c>
      <c r="H161" s="11">
        <f>$H$89</f>
        <v>0</v>
      </c>
      <c r="I161" s="11">
        <f>$I$89</f>
        <v>5.7</v>
      </c>
      <c r="J161" s="153">
        <f>$J$89</f>
        <v>0</v>
      </c>
      <c r="K161" s="11">
        <f>$K$89</f>
        <v>0</v>
      </c>
      <c r="L161" s="11">
        <f>$L$89</f>
        <v>0</v>
      </c>
      <c r="M161" s="146">
        <f>$M$89</f>
        <v>0</v>
      </c>
      <c r="N161" s="11">
        <f>$N$89</f>
        <v>0</v>
      </c>
      <c r="O161" s="11">
        <f>$O$89</f>
        <v>0</v>
      </c>
      <c r="P161" s="11">
        <f>$P$89</f>
        <v>0</v>
      </c>
      <c r="Q161" s="11">
        <f>$Q$89</f>
        <v>0</v>
      </c>
      <c r="R161" s="176" t="s">
        <v>149</v>
      </c>
      <c r="S161" s="11">
        <f>$S$89</f>
        <v>6.7</v>
      </c>
      <c r="T161" s="11">
        <f>$T$89</f>
        <v>0</v>
      </c>
      <c r="U161" s="11">
        <f>$U$89</f>
        <v>0</v>
      </c>
      <c r="V161" s="146">
        <f>$V$89</f>
        <v>6.7</v>
      </c>
      <c r="W161" s="153">
        <f>$W$89</f>
        <v>11.6</v>
      </c>
      <c r="X161" s="11">
        <f>$X$89</f>
        <v>0</v>
      </c>
      <c r="Y161" s="11">
        <f>$Y$89</f>
        <v>0</v>
      </c>
      <c r="Z161" s="11">
        <f>$Z$89</f>
        <v>11.6</v>
      </c>
      <c r="AA161" s="153">
        <f>$AA$89</f>
        <v>0</v>
      </c>
      <c r="AB161" s="11">
        <f>$AB$89</f>
        <v>0</v>
      </c>
      <c r="AC161" s="11">
        <f>$AC$89</f>
        <v>0</v>
      </c>
      <c r="AD161" s="11">
        <f>$AD$89</f>
        <v>0</v>
      </c>
    </row>
    <row r="162" spans="1:30" s="76" customFormat="1" ht="12.75">
      <c r="A162" s="179" t="s">
        <v>103</v>
      </c>
      <c r="B162" s="167">
        <f aca="true" t="shared" si="22" ref="B162:Q162">B158+B159+B160+B161</f>
        <v>126763.27199999998</v>
      </c>
      <c r="C162" s="167">
        <f t="shared" si="22"/>
        <v>15355.646</v>
      </c>
      <c r="D162" s="167">
        <f t="shared" si="22"/>
        <v>257.27</v>
      </c>
      <c r="E162" s="167">
        <f t="shared" si="22"/>
        <v>142376.18799999997</v>
      </c>
      <c r="F162" s="167">
        <f t="shared" si="22"/>
        <v>8692.006000000001</v>
      </c>
      <c r="G162" s="167">
        <f t="shared" si="22"/>
        <v>3673.6850000000004</v>
      </c>
      <c r="H162" s="167">
        <f t="shared" si="22"/>
        <v>0</v>
      </c>
      <c r="I162" s="167">
        <f t="shared" si="22"/>
        <v>12365.691000000003</v>
      </c>
      <c r="J162" s="167">
        <f t="shared" si="22"/>
        <v>0</v>
      </c>
      <c r="K162" s="167">
        <f t="shared" si="22"/>
        <v>0</v>
      </c>
      <c r="L162" s="167">
        <f t="shared" si="22"/>
        <v>0</v>
      </c>
      <c r="M162" s="167">
        <f t="shared" si="22"/>
        <v>0</v>
      </c>
      <c r="N162" s="167">
        <f t="shared" si="22"/>
        <v>0.8</v>
      </c>
      <c r="O162" s="167">
        <f t="shared" si="22"/>
        <v>0</v>
      </c>
      <c r="P162" s="167">
        <f t="shared" si="22"/>
        <v>0</v>
      </c>
      <c r="Q162" s="167">
        <f t="shared" si="22"/>
        <v>0.8</v>
      </c>
      <c r="R162" s="179" t="s">
        <v>103</v>
      </c>
      <c r="S162" s="167">
        <f aca="true" t="shared" si="23" ref="S162:AD162">S158+S159+S160+S161</f>
        <v>3107.53</v>
      </c>
      <c r="T162" s="167">
        <f t="shared" si="23"/>
        <v>524.2</v>
      </c>
      <c r="U162" s="167">
        <f t="shared" si="23"/>
        <v>38.7</v>
      </c>
      <c r="V162" s="167">
        <f t="shared" si="23"/>
        <v>3670.43</v>
      </c>
      <c r="W162" s="167">
        <f t="shared" si="23"/>
        <v>604.7700000000001</v>
      </c>
      <c r="X162" s="167">
        <f t="shared" si="23"/>
        <v>526</v>
      </c>
      <c r="Y162" s="167">
        <f t="shared" si="23"/>
        <v>0</v>
      </c>
      <c r="Z162" s="167">
        <f t="shared" si="23"/>
        <v>1130.77</v>
      </c>
      <c r="AA162" s="167">
        <f t="shared" si="23"/>
        <v>0</v>
      </c>
      <c r="AB162" s="167">
        <f t="shared" si="23"/>
        <v>0</v>
      </c>
      <c r="AC162" s="167">
        <f t="shared" si="23"/>
        <v>4.6</v>
      </c>
      <c r="AD162" s="167">
        <f t="shared" si="23"/>
        <v>4.6</v>
      </c>
    </row>
    <row r="163" spans="1:30" s="27" customFormat="1" ht="12.75">
      <c r="A163" s="175" t="s">
        <v>150</v>
      </c>
      <c r="B163" s="11"/>
      <c r="C163" s="11"/>
      <c r="D163" s="11"/>
      <c r="E163" s="146"/>
      <c r="F163" s="153"/>
      <c r="G163" s="11"/>
      <c r="H163" s="11"/>
      <c r="I163" s="11"/>
      <c r="J163" s="153"/>
      <c r="K163" s="11"/>
      <c r="L163" s="11"/>
      <c r="M163" s="146"/>
      <c r="N163" s="11"/>
      <c r="O163" s="11"/>
      <c r="P163" s="11"/>
      <c r="Q163" s="11"/>
      <c r="R163" s="175" t="s">
        <v>150</v>
      </c>
      <c r="S163" s="11"/>
      <c r="T163" s="11"/>
      <c r="U163" s="11"/>
      <c r="V163" s="146"/>
      <c r="W163" s="153"/>
      <c r="X163" s="11"/>
      <c r="Y163" s="11"/>
      <c r="Z163" s="11"/>
      <c r="AA163" s="153"/>
      <c r="AB163" s="11"/>
      <c r="AC163" s="11"/>
      <c r="AD163" s="11"/>
    </row>
    <row r="164" spans="1:30" s="27" customFormat="1" ht="12.75">
      <c r="A164" s="128" t="s">
        <v>151</v>
      </c>
      <c r="B164" s="11">
        <f>$B$68</f>
        <v>109.6</v>
      </c>
      <c r="C164" s="11">
        <f>$C$68</f>
        <v>0</v>
      </c>
      <c r="D164" s="11">
        <f>$D$68</f>
        <v>100.1</v>
      </c>
      <c r="E164" s="146">
        <f>$E$68</f>
        <v>209.7</v>
      </c>
      <c r="F164" s="153">
        <f>$F$68</f>
        <v>822.8</v>
      </c>
      <c r="G164" s="11">
        <f>$G$68</f>
        <v>1.7</v>
      </c>
      <c r="H164" s="11">
        <f>$H$68</f>
        <v>0</v>
      </c>
      <c r="I164" s="11">
        <f>$I$68</f>
        <v>824.5</v>
      </c>
      <c r="J164" s="153">
        <f>$J$68</f>
        <v>309.4</v>
      </c>
      <c r="K164" s="11">
        <f>$K$68</f>
        <v>0</v>
      </c>
      <c r="L164" s="11">
        <f>$L$68</f>
        <v>0</v>
      </c>
      <c r="M164" s="146">
        <f>$M$68</f>
        <v>309.4</v>
      </c>
      <c r="N164" s="11">
        <f>$N$68</f>
        <v>0</v>
      </c>
      <c r="O164" s="11">
        <f>$O$68</f>
        <v>0</v>
      </c>
      <c r="P164" s="11">
        <f>$P$68</f>
        <v>0</v>
      </c>
      <c r="Q164" s="11">
        <f>$Q$68</f>
        <v>0</v>
      </c>
      <c r="R164" s="128" t="s">
        <v>151</v>
      </c>
      <c r="S164" s="11">
        <f>$S$68</f>
        <v>0</v>
      </c>
      <c r="T164" s="11">
        <f>$T$68</f>
        <v>0</v>
      </c>
      <c r="U164" s="11">
        <f>$U$68</f>
        <v>7.9</v>
      </c>
      <c r="V164" s="146">
        <f>$V$68</f>
        <v>7.9</v>
      </c>
      <c r="W164" s="153">
        <f>$W$68</f>
        <v>0</v>
      </c>
      <c r="X164" s="11">
        <f>$X$68</f>
        <v>0</v>
      </c>
      <c r="Y164" s="11">
        <f>$Y$68</f>
        <v>0</v>
      </c>
      <c r="Z164" s="11">
        <f>$Z$68</f>
        <v>0</v>
      </c>
      <c r="AA164" s="153">
        <f>$AA$68</f>
        <v>0</v>
      </c>
      <c r="AB164" s="11">
        <f>$AB$68</f>
        <v>0</v>
      </c>
      <c r="AC164" s="11">
        <f>$AC$68</f>
        <v>0</v>
      </c>
      <c r="AD164" s="11">
        <f>$AD$68</f>
        <v>0</v>
      </c>
    </row>
    <row r="165" spans="1:30" s="27" customFormat="1" ht="12.75">
      <c r="A165" s="128" t="s">
        <v>152</v>
      </c>
      <c r="B165" s="11">
        <f>$B$69</f>
        <v>13001.9</v>
      </c>
      <c r="C165" s="11">
        <f>$C$69</f>
        <v>2196.4</v>
      </c>
      <c r="D165" s="11">
        <f>$D$69</f>
        <v>0</v>
      </c>
      <c r="E165" s="146">
        <f>$E$69</f>
        <v>15198.300000000001</v>
      </c>
      <c r="F165" s="153">
        <f>$F$69</f>
        <v>3357.7</v>
      </c>
      <c r="G165" s="11">
        <f>$G$69</f>
        <v>334.837</v>
      </c>
      <c r="H165" s="11">
        <f>$H$69</f>
        <v>0</v>
      </c>
      <c r="I165" s="11">
        <f>$I$69</f>
        <v>3692.537</v>
      </c>
      <c r="J165" s="153">
        <f>$J$69</f>
        <v>3639.5</v>
      </c>
      <c r="K165" s="11">
        <f>$K$69</f>
        <v>1393.806</v>
      </c>
      <c r="L165" s="11">
        <f>$L$69</f>
        <v>0</v>
      </c>
      <c r="M165" s="146">
        <f>$M$69</f>
        <v>5033.3060000000005</v>
      </c>
      <c r="N165" s="11">
        <f>$N$69</f>
        <v>0</v>
      </c>
      <c r="O165" s="11">
        <f>$O$69</f>
        <v>0</v>
      </c>
      <c r="P165" s="11">
        <f>$P$69</f>
        <v>0</v>
      </c>
      <c r="Q165" s="11">
        <f>$Q$69</f>
        <v>0</v>
      </c>
      <c r="R165" s="128" t="s">
        <v>152</v>
      </c>
      <c r="S165" s="11">
        <f>$S$69</f>
        <v>0</v>
      </c>
      <c r="T165" s="11">
        <f>$T$69</f>
        <v>0</v>
      </c>
      <c r="U165" s="11">
        <f>$U$69</f>
        <v>0</v>
      </c>
      <c r="V165" s="146">
        <f>$V$69</f>
        <v>0</v>
      </c>
      <c r="W165" s="153">
        <f>$W$69</f>
        <v>0</v>
      </c>
      <c r="X165" s="11">
        <f>$X$69</f>
        <v>0</v>
      </c>
      <c r="Y165" s="11">
        <f>$Y$69</f>
        <v>0</v>
      </c>
      <c r="Z165" s="11">
        <f>$Z$69</f>
        <v>0</v>
      </c>
      <c r="AA165" s="153">
        <f>$AA$69</f>
        <v>0</v>
      </c>
      <c r="AB165" s="11">
        <f>$AB$69</f>
        <v>0</v>
      </c>
      <c r="AC165" s="11">
        <f>$AC$69</f>
        <v>0</v>
      </c>
      <c r="AD165" s="11">
        <f>$AD$69</f>
        <v>0</v>
      </c>
    </row>
    <row r="166" spans="1:30" s="76" customFormat="1" ht="12.75">
      <c r="A166" s="180" t="s">
        <v>103</v>
      </c>
      <c r="B166" s="167">
        <f aca="true" t="shared" si="24" ref="B166:Q166">B164+B165</f>
        <v>13111.5</v>
      </c>
      <c r="C166" s="167">
        <f t="shared" si="24"/>
        <v>2196.4</v>
      </c>
      <c r="D166" s="167">
        <f t="shared" si="24"/>
        <v>100.1</v>
      </c>
      <c r="E166" s="167">
        <f t="shared" si="24"/>
        <v>15408.000000000002</v>
      </c>
      <c r="F166" s="167">
        <f t="shared" si="24"/>
        <v>4180.5</v>
      </c>
      <c r="G166" s="167">
        <f t="shared" si="24"/>
        <v>336.537</v>
      </c>
      <c r="H166" s="167">
        <f t="shared" si="24"/>
        <v>0</v>
      </c>
      <c r="I166" s="167">
        <f t="shared" si="24"/>
        <v>4517.037</v>
      </c>
      <c r="J166" s="167">
        <f t="shared" si="24"/>
        <v>3948.9</v>
      </c>
      <c r="K166" s="167">
        <f t="shared" si="24"/>
        <v>1393.806</v>
      </c>
      <c r="L166" s="167">
        <f t="shared" si="24"/>
        <v>0</v>
      </c>
      <c r="M166" s="167">
        <f t="shared" si="24"/>
        <v>5342.706</v>
      </c>
      <c r="N166" s="167">
        <f t="shared" si="24"/>
        <v>0</v>
      </c>
      <c r="O166" s="167">
        <f t="shared" si="24"/>
        <v>0</v>
      </c>
      <c r="P166" s="167">
        <f t="shared" si="24"/>
        <v>0</v>
      </c>
      <c r="Q166" s="167">
        <f t="shared" si="24"/>
        <v>0</v>
      </c>
      <c r="R166" s="180" t="s">
        <v>103</v>
      </c>
      <c r="S166" s="167">
        <f aca="true" t="shared" si="25" ref="S166:AD166">S164+S165</f>
        <v>0</v>
      </c>
      <c r="T166" s="167">
        <f t="shared" si="25"/>
        <v>0</v>
      </c>
      <c r="U166" s="167">
        <f t="shared" si="25"/>
        <v>7.9</v>
      </c>
      <c r="V166" s="167">
        <f t="shared" si="25"/>
        <v>7.9</v>
      </c>
      <c r="W166" s="167">
        <f t="shared" si="25"/>
        <v>0</v>
      </c>
      <c r="X166" s="167">
        <f t="shared" si="25"/>
        <v>0</v>
      </c>
      <c r="Y166" s="167">
        <f t="shared" si="25"/>
        <v>0</v>
      </c>
      <c r="Z166" s="167">
        <f t="shared" si="25"/>
        <v>0</v>
      </c>
      <c r="AA166" s="167">
        <f t="shared" si="25"/>
        <v>0</v>
      </c>
      <c r="AB166" s="167">
        <f t="shared" si="25"/>
        <v>0</v>
      </c>
      <c r="AC166" s="167">
        <f t="shared" si="25"/>
        <v>0</v>
      </c>
      <c r="AD166" s="167">
        <f t="shared" si="25"/>
        <v>0</v>
      </c>
    </row>
    <row r="167" spans="1:30" s="27" customFormat="1" ht="12.75">
      <c r="A167" s="177" t="s">
        <v>153</v>
      </c>
      <c r="B167" s="11"/>
      <c r="C167" s="11"/>
      <c r="D167" s="11"/>
      <c r="E167" s="146"/>
      <c r="F167" s="153"/>
      <c r="G167" s="11"/>
      <c r="H167" s="11"/>
      <c r="I167" s="11"/>
      <c r="J167" s="153"/>
      <c r="K167" s="11"/>
      <c r="L167" s="11"/>
      <c r="M167" s="146"/>
      <c r="N167" s="11"/>
      <c r="O167" s="11"/>
      <c r="P167" s="11"/>
      <c r="Q167" s="11"/>
      <c r="R167" s="177" t="s">
        <v>153</v>
      </c>
      <c r="S167" s="11"/>
      <c r="T167" s="11"/>
      <c r="U167" s="11"/>
      <c r="V167" s="146"/>
      <c r="W167" s="153"/>
      <c r="X167" s="11"/>
      <c r="Y167" s="11"/>
      <c r="Z167" s="11"/>
      <c r="AA167" s="153"/>
      <c r="AB167" s="11"/>
      <c r="AC167" s="11"/>
      <c r="AD167" s="11"/>
    </row>
    <row r="168" spans="1:30" s="27" customFormat="1" ht="12.75">
      <c r="A168" s="128" t="s">
        <v>154</v>
      </c>
      <c r="B168" s="11">
        <f>$B$26</f>
        <v>0</v>
      </c>
      <c r="C168" s="11">
        <f>$C$26</f>
        <v>0</v>
      </c>
      <c r="D168" s="11">
        <f>$D$26</f>
        <v>0</v>
      </c>
      <c r="E168" s="146">
        <f>$E$26</f>
        <v>0</v>
      </c>
      <c r="F168" s="153">
        <f>$F$26</f>
        <v>42.6</v>
      </c>
      <c r="G168" s="11">
        <f>$G$26</f>
        <v>0</v>
      </c>
      <c r="H168" s="11">
        <f>$H$26</f>
        <v>0</v>
      </c>
      <c r="I168" s="11">
        <f>$I$26</f>
        <v>42.6</v>
      </c>
      <c r="J168" s="153">
        <f>$J$26</f>
        <v>68.2</v>
      </c>
      <c r="K168" s="11">
        <f>$K$26</f>
        <v>0</v>
      </c>
      <c r="L168" s="11">
        <f>$L$26</f>
        <v>0</v>
      </c>
      <c r="M168" s="146">
        <f>$M$26</f>
        <v>68.2</v>
      </c>
      <c r="N168" s="11">
        <f>$N$26</f>
        <v>0</v>
      </c>
      <c r="O168" s="11">
        <f>$O$26</f>
        <v>0</v>
      </c>
      <c r="P168" s="11">
        <f>$P$26</f>
        <v>0</v>
      </c>
      <c r="Q168" s="11">
        <f>$Q$26</f>
        <v>0</v>
      </c>
      <c r="R168" s="128" t="s">
        <v>154</v>
      </c>
      <c r="S168" s="11">
        <f>$S$26</f>
        <v>2.9</v>
      </c>
      <c r="T168" s="11">
        <f>$T$26</f>
        <v>0</v>
      </c>
      <c r="U168" s="11">
        <f>$U$26</f>
        <v>27.7</v>
      </c>
      <c r="V168" s="146">
        <f>$V$26</f>
        <v>30.599999999999998</v>
      </c>
      <c r="W168" s="153">
        <f>$W$26</f>
        <v>0</v>
      </c>
      <c r="X168" s="11">
        <f>$X$26</f>
        <v>0</v>
      </c>
      <c r="Y168" s="11">
        <f>$Y$26</f>
        <v>0</v>
      </c>
      <c r="Z168" s="11">
        <f>$Z$26</f>
        <v>0</v>
      </c>
      <c r="AA168" s="153">
        <f>$AA$26</f>
        <v>0</v>
      </c>
      <c r="AB168" s="11">
        <f>$AB$26</f>
        <v>0</v>
      </c>
      <c r="AC168" s="11">
        <f>$AC$26</f>
        <v>0</v>
      </c>
      <c r="AD168" s="11">
        <f>$AD$26</f>
        <v>0</v>
      </c>
    </row>
    <row r="169" spans="1:30" s="27" customFormat="1" ht="12.75">
      <c r="A169" s="128" t="s">
        <v>155</v>
      </c>
      <c r="B169" s="11">
        <f>$B$40</f>
        <v>4565.6</v>
      </c>
      <c r="C169" s="11">
        <f>$C$40</f>
        <v>735.824</v>
      </c>
      <c r="D169" s="11">
        <f>$D$40</f>
        <v>0</v>
      </c>
      <c r="E169" s="146">
        <f>$E$40</f>
        <v>5301.424</v>
      </c>
      <c r="F169" s="153">
        <f>$F$40</f>
        <v>19</v>
      </c>
      <c r="G169" s="11">
        <f>$G$40</f>
        <v>0</v>
      </c>
      <c r="H169" s="11">
        <f>$H$40</f>
        <v>0</v>
      </c>
      <c r="I169" s="11">
        <f>$I$40</f>
        <v>19</v>
      </c>
      <c r="J169" s="153">
        <f>$J$40</f>
        <v>3570.6000000000004</v>
      </c>
      <c r="K169" s="11">
        <f>$K$40</f>
        <v>0</v>
      </c>
      <c r="L169" s="11">
        <f>$L$40</f>
        <v>0</v>
      </c>
      <c r="M169" s="146">
        <f>$M$40</f>
        <v>3570.6000000000004</v>
      </c>
      <c r="N169" s="11">
        <f>$N$40</f>
        <v>0</v>
      </c>
      <c r="O169" s="11">
        <f>$O$40</f>
        <v>0</v>
      </c>
      <c r="P169" s="11">
        <f>$P$40</f>
        <v>0</v>
      </c>
      <c r="Q169" s="11">
        <f>$Q$40</f>
        <v>0</v>
      </c>
      <c r="R169" s="128" t="s">
        <v>155</v>
      </c>
      <c r="S169" s="11">
        <f>$S$40</f>
        <v>0</v>
      </c>
      <c r="T169" s="11">
        <f>$T$40</f>
        <v>0</v>
      </c>
      <c r="U169" s="11">
        <f>$U$40</f>
        <v>0</v>
      </c>
      <c r="V169" s="146">
        <f>$V$40</f>
        <v>0</v>
      </c>
      <c r="W169" s="153">
        <f>$W$40</f>
        <v>0</v>
      </c>
      <c r="X169" s="11">
        <f>$X$40</f>
        <v>0</v>
      </c>
      <c r="Y169" s="11">
        <f>$Y$40</f>
        <v>0</v>
      </c>
      <c r="Z169" s="11">
        <f>$Z$40</f>
        <v>0</v>
      </c>
      <c r="AA169" s="153">
        <f>$AA$40</f>
        <v>0</v>
      </c>
      <c r="AB169" s="11">
        <f>$AB$40</f>
        <v>0</v>
      </c>
      <c r="AC169" s="11">
        <f>$AC$40</f>
        <v>0</v>
      </c>
      <c r="AD169" s="11">
        <f>$AD$40</f>
        <v>0</v>
      </c>
    </row>
    <row r="170" spans="1:30" s="27" customFormat="1" ht="12.75">
      <c r="A170" s="128" t="s">
        <v>156</v>
      </c>
      <c r="B170" s="11">
        <f>$B$71</f>
        <v>3272.9</v>
      </c>
      <c r="C170" s="11">
        <f>$C$71</f>
        <v>9497.7</v>
      </c>
      <c r="D170" s="11">
        <f>$D$71</f>
        <v>0</v>
      </c>
      <c r="E170" s="146">
        <f>$E$71</f>
        <v>12770.6</v>
      </c>
      <c r="F170" s="153">
        <f>$F$71</f>
        <v>1825.1000000000001</v>
      </c>
      <c r="G170" s="11">
        <f>$G$71</f>
        <v>357.253</v>
      </c>
      <c r="H170" s="11">
        <f>$H$71</f>
        <v>0</v>
      </c>
      <c r="I170" s="11">
        <f>$I$71</f>
        <v>2182.353</v>
      </c>
      <c r="J170" s="153">
        <f>$J$71</f>
        <v>977.9</v>
      </c>
      <c r="K170" s="11">
        <f>$K$71</f>
        <v>393.819</v>
      </c>
      <c r="L170" s="11">
        <f>$L$71</f>
        <v>0</v>
      </c>
      <c r="M170" s="146">
        <f>$M$71</f>
        <v>1371.719</v>
      </c>
      <c r="N170" s="11">
        <f>$N$71</f>
        <v>0</v>
      </c>
      <c r="O170" s="11">
        <f>$O$71</f>
        <v>0</v>
      </c>
      <c r="P170" s="11">
        <f>$P$71</f>
        <v>0</v>
      </c>
      <c r="Q170" s="11">
        <f>$Q$71</f>
        <v>0</v>
      </c>
      <c r="R170" s="128" t="s">
        <v>156</v>
      </c>
      <c r="S170" s="11">
        <f>$S$71</f>
        <v>21.5</v>
      </c>
      <c r="T170" s="11">
        <f>$T$71</f>
        <v>0</v>
      </c>
      <c r="U170" s="11">
        <f>$U$71</f>
        <v>0</v>
      </c>
      <c r="V170" s="146">
        <f>$V$71</f>
        <v>21.5</v>
      </c>
      <c r="W170" s="153">
        <f>$W$71</f>
        <v>0</v>
      </c>
      <c r="X170" s="11">
        <f>$X$71</f>
        <v>0</v>
      </c>
      <c r="Y170" s="11">
        <f>$Y$71</f>
        <v>0</v>
      </c>
      <c r="Z170" s="11">
        <f>$Z$71</f>
        <v>0</v>
      </c>
      <c r="AA170" s="153">
        <f>$AA$71</f>
        <v>0</v>
      </c>
      <c r="AB170" s="11">
        <f>$AB$71</f>
        <v>0</v>
      </c>
      <c r="AC170" s="11">
        <f>$AC$71</f>
        <v>0</v>
      </c>
      <c r="AD170" s="11">
        <f>$AD$71</f>
        <v>0</v>
      </c>
    </row>
    <row r="171" spans="1:30" s="27" customFormat="1" ht="12.75">
      <c r="A171" s="128" t="s">
        <v>157</v>
      </c>
      <c r="B171" s="11">
        <f>$B$91</f>
        <v>0</v>
      </c>
      <c r="C171" s="11">
        <f>$C$91</f>
        <v>0</v>
      </c>
      <c r="D171" s="11">
        <f>$D$91</f>
        <v>0</v>
      </c>
      <c r="E171" s="146">
        <f>$E$91</f>
        <v>0</v>
      </c>
      <c r="F171" s="153">
        <f>$F$91</f>
        <v>0</v>
      </c>
      <c r="G171" s="11">
        <f>$G$91</f>
        <v>0</v>
      </c>
      <c r="H171" s="11">
        <f>$H$91</f>
        <v>0</v>
      </c>
      <c r="I171" s="11">
        <f>$I$91</f>
        <v>0</v>
      </c>
      <c r="J171" s="153">
        <f>$J$91</f>
        <v>0</v>
      </c>
      <c r="K171" s="11">
        <f>$K$91</f>
        <v>0</v>
      </c>
      <c r="L171" s="11">
        <f>$L$91</f>
        <v>0</v>
      </c>
      <c r="M171" s="146">
        <f>$M$91</f>
        <v>0</v>
      </c>
      <c r="N171" s="11">
        <f>$N$91</f>
        <v>0</v>
      </c>
      <c r="O171" s="11">
        <f>$O$91</f>
        <v>0</v>
      </c>
      <c r="P171" s="11">
        <f>$P$91</f>
        <v>0</v>
      </c>
      <c r="Q171" s="11">
        <f>$Q$91</f>
        <v>0</v>
      </c>
      <c r="R171" s="128" t="s">
        <v>157</v>
      </c>
      <c r="S171" s="11">
        <f>$S$91</f>
        <v>0</v>
      </c>
      <c r="T171" s="11">
        <f>$T$91</f>
        <v>0</v>
      </c>
      <c r="U171" s="11">
        <f>$U$91</f>
        <v>0</v>
      </c>
      <c r="V171" s="146">
        <f>$V$91</f>
        <v>0</v>
      </c>
      <c r="W171" s="153">
        <f>$W$91</f>
        <v>0</v>
      </c>
      <c r="X171" s="11">
        <f>$X$91</f>
        <v>0</v>
      </c>
      <c r="Y171" s="11">
        <f>$Y$91</f>
        <v>0</v>
      </c>
      <c r="Z171" s="11">
        <f>$Z$91</f>
        <v>0</v>
      </c>
      <c r="AA171" s="153">
        <f>$AA$91</f>
        <v>0</v>
      </c>
      <c r="AB171" s="11">
        <f>$AB$91</f>
        <v>0</v>
      </c>
      <c r="AC171" s="11">
        <f>$AC$91</f>
        <v>0</v>
      </c>
      <c r="AD171" s="11">
        <f>$AD$91</f>
        <v>0</v>
      </c>
    </row>
    <row r="172" spans="1:30" s="76" customFormat="1" ht="12.75">
      <c r="A172" s="180" t="s">
        <v>103</v>
      </c>
      <c r="B172" s="167">
        <f aca="true" t="shared" si="26" ref="B172:Q172">B168+B169+B170+B171</f>
        <v>7838.5</v>
      </c>
      <c r="C172" s="167">
        <f t="shared" si="26"/>
        <v>10233.524000000001</v>
      </c>
      <c r="D172" s="167">
        <f t="shared" si="26"/>
        <v>0</v>
      </c>
      <c r="E172" s="167">
        <f t="shared" si="26"/>
        <v>18072.024</v>
      </c>
      <c r="F172" s="167">
        <f t="shared" si="26"/>
        <v>1886.7</v>
      </c>
      <c r="G172" s="167">
        <f t="shared" si="26"/>
        <v>357.253</v>
      </c>
      <c r="H172" s="167">
        <f t="shared" si="26"/>
        <v>0</v>
      </c>
      <c r="I172" s="167">
        <f t="shared" si="26"/>
        <v>2243.953</v>
      </c>
      <c r="J172" s="167">
        <f t="shared" si="26"/>
        <v>4616.7</v>
      </c>
      <c r="K172" s="167">
        <f t="shared" si="26"/>
        <v>393.819</v>
      </c>
      <c r="L172" s="167">
        <f t="shared" si="26"/>
        <v>0</v>
      </c>
      <c r="M172" s="167">
        <f t="shared" si="26"/>
        <v>5010.519</v>
      </c>
      <c r="N172" s="167">
        <f t="shared" si="26"/>
        <v>0</v>
      </c>
      <c r="O172" s="167">
        <f t="shared" si="26"/>
        <v>0</v>
      </c>
      <c r="P172" s="167">
        <f t="shared" si="26"/>
        <v>0</v>
      </c>
      <c r="Q172" s="167">
        <f t="shared" si="26"/>
        <v>0</v>
      </c>
      <c r="R172" s="180" t="s">
        <v>103</v>
      </c>
      <c r="S172" s="167">
        <f aca="true" t="shared" si="27" ref="S172:AD172">S168+S169+S170+S171</f>
        <v>24.4</v>
      </c>
      <c r="T172" s="167">
        <f t="shared" si="27"/>
        <v>0</v>
      </c>
      <c r="U172" s="167">
        <f t="shared" si="27"/>
        <v>27.7</v>
      </c>
      <c r="V172" s="167">
        <f t="shared" si="27"/>
        <v>52.099999999999994</v>
      </c>
      <c r="W172" s="167">
        <f t="shared" si="27"/>
        <v>0</v>
      </c>
      <c r="X172" s="167">
        <f t="shared" si="27"/>
        <v>0</v>
      </c>
      <c r="Y172" s="167">
        <f t="shared" si="27"/>
        <v>0</v>
      </c>
      <c r="Z172" s="167">
        <f t="shared" si="27"/>
        <v>0</v>
      </c>
      <c r="AA172" s="167">
        <f t="shared" si="27"/>
        <v>0</v>
      </c>
      <c r="AB172" s="167">
        <f t="shared" si="27"/>
        <v>0</v>
      </c>
      <c r="AC172" s="167">
        <f t="shared" si="27"/>
        <v>0</v>
      </c>
      <c r="AD172" s="167">
        <f t="shared" si="27"/>
        <v>0</v>
      </c>
    </row>
    <row r="173" spans="1:30" s="27" customFormat="1" ht="12.75">
      <c r="A173" s="177" t="s">
        <v>158</v>
      </c>
      <c r="B173" s="11"/>
      <c r="C173" s="11"/>
      <c r="D173" s="11"/>
      <c r="E173" s="146"/>
      <c r="F173" s="153"/>
      <c r="G173" s="11"/>
      <c r="H173" s="11"/>
      <c r="I173" s="11"/>
      <c r="J173" s="153"/>
      <c r="K173" s="11"/>
      <c r="L173" s="11"/>
      <c r="M173" s="146"/>
      <c r="N173" s="11"/>
      <c r="O173" s="11"/>
      <c r="P173" s="11"/>
      <c r="Q173" s="11"/>
      <c r="R173" s="177" t="s">
        <v>158</v>
      </c>
      <c r="S173" s="11"/>
      <c r="T173" s="11"/>
      <c r="U173" s="11"/>
      <c r="V173" s="146"/>
      <c r="W173" s="153"/>
      <c r="X173" s="11"/>
      <c r="Y173" s="11"/>
      <c r="Z173" s="11"/>
      <c r="AA173" s="153"/>
      <c r="AB173" s="11"/>
      <c r="AC173" s="11"/>
      <c r="AD173" s="11"/>
    </row>
    <row r="174" spans="1:30" s="27" customFormat="1" ht="12.75">
      <c r="A174" s="128" t="s">
        <v>159</v>
      </c>
      <c r="B174" s="11">
        <f>$B$45</f>
        <v>13166.2</v>
      </c>
      <c r="C174" s="11">
        <f>$C$45</f>
        <v>4353.799999999999</v>
      </c>
      <c r="D174" s="11">
        <f>$D$45</f>
        <v>0</v>
      </c>
      <c r="E174" s="146">
        <f>$E$45</f>
        <v>17520</v>
      </c>
      <c r="F174" s="153">
        <f>$F$45</f>
        <v>4.9</v>
      </c>
      <c r="G174" s="11">
        <f>$G$45</f>
        <v>1265.1000000000001</v>
      </c>
      <c r="H174" s="11">
        <f>$H$45</f>
        <v>0</v>
      </c>
      <c r="I174" s="11">
        <f>$I$45</f>
        <v>1270.0000000000002</v>
      </c>
      <c r="J174" s="153">
        <f>$J$45</f>
        <v>0</v>
      </c>
      <c r="K174" s="11">
        <f>$K$45</f>
        <v>0</v>
      </c>
      <c r="L174" s="11">
        <f>$L$45</f>
        <v>0</v>
      </c>
      <c r="M174" s="146">
        <f>$M$45</f>
        <v>0</v>
      </c>
      <c r="N174" s="11">
        <f>$N$45</f>
        <v>0</v>
      </c>
      <c r="O174" s="11">
        <f>$O$45</f>
        <v>0</v>
      </c>
      <c r="P174" s="11">
        <f>$P$45</f>
        <v>0</v>
      </c>
      <c r="Q174" s="11">
        <f>$Q$45</f>
        <v>0</v>
      </c>
      <c r="R174" s="128" t="s">
        <v>159</v>
      </c>
      <c r="S174" s="11">
        <f>$S$45</f>
        <v>453.5</v>
      </c>
      <c r="T174" s="11">
        <f>$T$45</f>
        <v>112.39999999999999</v>
      </c>
      <c r="U174" s="11">
        <f>$U$45</f>
        <v>16.7</v>
      </c>
      <c r="V174" s="146">
        <f>$V$45</f>
        <v>582.6</v>
      </c>
      <c r="W174" s="153">
        <f>$W$45</f>
        <v>0</v>
      </c>
      <c r="X174" s="11">
        <f>$X$45</f>
        <v>0</v>
      </c>
      <c r="Y174" s="11">
        <f>$Y$45</f>
        <v>0</v>
      </c>
      <c r="Z174" s="11">
        <f>$Z$45</f>
        <v>0</v>
      </c>
      <c r="AA174" s="153">
        <f>$AA$45</f>
        <v>1124.5</v>
      </c>
      <c r="AB174" s="11">
        <f>$AB$45</f>
        <v>0</v>
      </c>
      <c r="AC174" s="11">
        <f>$AC$45</f>
        <v>0</v>
      </c>
      <c r="AD174" s="11">
        <f>$AD$45</f>
        <v>1124.5</v>
      </c>
    </row>
    <row r="175" spans="1:30" s="27" customFormat="1" ht="12.75">
      <c r="A175" s="128" t="s">
        <v>160</v>
      </c>
      <c r="B175" s="11">
        <f>$B$50</f>
        <v>3498</v>
      </c>
      <c r="C175" s="11">
        <f>$C$50</f>
        <v>1870.8000000000002</v>
      </c>
      <c r="D175" s="11">
        <f>$D$50</f>
        <v>12.899999999999999</v>
      </c>
      <c r="E175" s="146">
        <f>$E$50</f>
        <v>5381.7</v>
      </c>
      <c r="F175" s="153">
        <f>$F$50</f>
        <v>3928.1000000000004</v>
      </c>
      <c r="G175" s="11">
        <f>$G$50</f>
        <v>1612.3000000000002</v>
      </c>
      <c r="H175" s="11">
        <f>$H$50</f>
        <v>4.7</v>
      </c>
      <c r="I175" s="11">
        <f>$I$50</f>
        <v>5545.099999999999</v>
      </c>
      <c r="J175" s="153">
        <f>$J$50</f>
        <v>0</v>
      </c>
      <c r="K175" s="11">
        <f>$K$50</f>
        <v>0</v>
      </c>
      <c r="L175" s="11">
        <f>$L$50</f>
        <v>0</v>
      </c>
      <c r="M175" s="146">
        <f>$M$50</f>
        <v>0</v>
      </c>
      <c r="N175" s="11">
        <f>$N$50</f>
        <v>416.6</v>
      </c>
      <c r="O175" s="11">
        <f>$O$50</f>
        <v>0</v>
      </c>
      <c r="P175" s="11">
        <f>$P$50</f>
        <v>0</v>
      </c>
      <c r="Q175" s="11">
        <f>$Q$50</f>
        <v>416.6</v>
      </c>
      <c r="R175" s="128" t="s">
        <v>160</v>
      </c>
      <c r="S175" s="11">
        <f>$S$50</f>
        <v>1249.7999999999997</v>
      </c>
      <c r="T175" s="11">
        <f>$T$50</f>
        <v>52.7</v>
      </c>
      <c r="U175" s="11">
        <f>$U$50</f>
        <v>18.9</v>
      </c>
      <c r="V175" s="146">
        <f>$V$50</f>
        <v>1321.3999999999996</v>
      </c>
      <c r="W175" s="153">
        <f>$W$50</f>
        <v>214.1</v>
      </c>
      <c r="X175" s="11">
        <f>$X$50</f>
        <v>81.89999999999999</v>
      </c>
      <c r="Y175" s="11">
        <f>$Y$50</f>
        <v>0.6</v>
      </c>
      <c r="Z175" s="11">
        <f>$Z$50</f>
        <v>296.6</v>
      </c>
      <c r="AA175" s="153">
        <f>$AA$50</f>
        <v>204.89999999999998</v>
      </c>
      <c r="AB175" s="11">
        <f>$AB$50</f>
        <v>0</v>
      </c>
      <c r="AC175" s="11">
        <f>$AC$50</f>
        <v>0</v>
      </c>
      <c r="AD175" s="11">
        <f>$AD$50</f>
        <v>204.89999999999998</v>
      </c>
    </row>
    <row r="176" spans="1:30" s="27" customFormat="1" ht="12.75">
      <c r="A176" s="128" t="s">
        <v>161</v>
      </c>
      <c r="B176" s="11">
        <f>$B$54</f>
        <v>62.1</v>
      </c>
      <c r="C176" s="11">
        <f>$C$54</f>
        <v>3327.9000000000005</v>
      </c>
      <c r="D176" s="11">
        <f>$D$54</f>
        <v>2383.5</v>
      </c>
      <c r="E176" s="146">
        <f>$E$54</f>
        <v>5773.500000000001</v>
      </c>
      <c r="F176" s="153">
        <f>$F$54</f>
        <v>635.9</v>
      </c>
      <c r="G176" s="11">
        <f>$G$54</f>
        <v>933.1</v>
      </c>
      <c r="H176" s="11">
        <f>$H$54</f>
        <v>357</v>
      </c>
      <c r="I176" s="11">
        <f>$I$54</f>
        <v>1926</v>
      </c>
      <c r="J176" s="153">
        <f>$J$54</f>
        <v>0</v>
      </c>
      <c r="K176" s="11">
        <f>$K$54</f>
        <v>0</v>
      </c>
      <c r="L176" s="11">
        <f>$L$54</f>
        <v>0</v>
      </c>
      <c r="M176" s="146">
        <f>$M$54</f>
        <v>0</v>
      </c>
      <c r="N176" s="11">
        <f>$N$54</f>
        <v>0</v>
      </c>
      <c r="O176" s="11">
        <f>$O$54</f>
        <v>0</v>
      </c>
      <c r="P176" s="11">
        <f>$P$54</f>
        <v>0</v>
      </c>
      <c r="Q176" s="11">
        <f>$Q$54</f>
        <v>0</v>
      </c>
      <c r="R176" s="128" t="s">
        <v>161</v>
      </c>
      <c r="S176" s="11">
        <f>$S$54</f>
        <v>67.9</v>
      </c>
      <c r="T176" s="11">
        <f>$T$54</f>
        <v>118.5</v>
      </c>
      <c r="U176" s="11">
        <f>$U$54</f>
        <v>318.70000000000005</v>
      </c>
      <c r="V176" s="146">
        <f>$V$54</f>
        <v>505.1</v>
      </c>
      <c r="W176" s="153">
        <f>$W$54</f>
        <v>0</v>
      </c>
      <c r="X176" s="11">
        <f>$X$54</f>
        <v>0</v>
      </c>
      <c r="Y176" s="11">
        <f>$Y$54</f>
        <v>32.6</v>
      </c>
      <c r="Z176" s="11">
        <f>$Z$54</f>
        <v>32.6</v>
      </c>
      <c r="AA176" s="153">
        <f>$AA$54</f>
        <v>0</v>
      </c>
      <c r="AB176" s="11">
        <f>$AB$54</f>
        <v>0</v>
      </c>
      <c r="AC176" s="11">
        <f>$AC$54</f>
        <v>0</v>
      </c>
      <c r="AD176" s="11">
        <f>$AD$54</f>
        <v>0</v>
      </c>
    </row>
    <row r="177" spans="1:30" s="27" customFormat="1" ht="12.75">
      <c r="A177" s="128" t="s">
        <v>162</v>
      </c>
      <c r="B177" s="11">
        <f>$B$73</f>
        <v>15061.900000000001</v>
      </c>
      <c r="C177" s="11">
        <f>$C$73</f>
        <v>6103.2</v>
      </c>
      <c r="D177" s="11">
        <f>$D$73</f>
        <v>137.9</v>
      </c>
      <c r="E177" s="146">
        <f>$E$73</f>
        <v>21303.000000000004</v>
      </c>
      <c r="F177" s="153">
        <f>$F$73</f>
        <v>2243.2</v>
      </c>
      <c r="G177" s="11">
        <f>$G$73</f>
        <v>4317.9</v>
      </c>
      <c r="H177" s="11">
        <f>$H$73</f>
        <v>0</v>
      </c>
      <c r="I177" s="11">
        <f>$I$73</f>
        <v>6561.1</v>
      </c>
      <c r="J177" s="153">
        <f>$J$73</f>
        <v>0</v>
      </c>
      <c r="K177" s="11">
        <f>$K$73</f>
        <v>0</v>
      </c>
      <c r="L177" s="11">
        <f>$L$73</f>
        <v>0</v>
      </c>
      <c r="M177" s="146">
        <f>$M$73</f>
        <v>0</v>
      </c>
      <c r="N177" s="11">
        <f>$N$73</f>
        <v>0</v>
      </c>
      <c r="O177" s="11">
        <f>$O$73</f>
        <v>82.7</v>
      </c>
      <c r="P177" s="11">
        <f>$P$73</f>
        <v>0</v>
      </c>
      <c r="Q177" s="11">
        <f>$Q$73</f>
        <v>82.7</v>
      </c>
      <c r="R177" s="128" t="s">
        <v>162</v>
      </c>
      <c r="S177" s="11">
        <f>$S$73</f>
        <v>2836.3</v>
      </c>
      <c r="T177" s="11">
        <f>$T$73</f>
        <v>1010.7000000000002</v>
      </c>
      <c r="U177" s="11">
        <f>$U$73</f>
        <v>0</v>
      </c>
      <c r="V177" s="146">
        <f>$V$73</f>
        <v>3847</v>
      </c>
      <c r="W177" s="153">
        <f>$W$73</f>
        <v>106.6</v>
      </c>
      <c r="X177" s="11">
        <f>$X$73</f>
        <v>21.8</v>
      </c>
      <c r="Y177" s="11">
        <f>$Y$73</f>
        <v>0</v>
      </c>
      <c r="Z177" s="11">
        <f>$Z$73</f>
        <v>128.39999999999998</v>
      </c>
      <c r="AA177" s="153">
        <f>$AA$73</f>
        <v>0.4</v>
      </c>
      <c r="AB177" s="11">
        <f>$AB$73</f>
        <v>0</v>
      </c>
      <c r="AC177" s="11">
        <f>$AC$73</f>
        <v>0</v>
      </c>
      <c r="AD177" s="11">
        <f>$AD$73</f>
        <v>0.4</v>
      </c>
    </row>
    <row r="178" spans="1:30" s="27" customFormat="1" ht="12.75">
      <c r="A178" s="128" t="s">
        <v>163</v>
      </c>
      <c r="B178" s="11">
        <f>$B$86</f>
        <v>3168.6</v>
      </c>
      <c r="C178" s="11">
        <f>$C$86</f>
        <v>160.1</v>
      </c>
      <c r="D178" s="11">
        <f>$D$86</f>
        <v>0</v>
      </c>
      <c r="E178" s="146">
        <f>$E$86</f>
        <v>3328.7</v>
      </c>
      <c r="F178" s="153">
        <f>$F$86</f>
        <v>8003</v>
      </c>
      <c r="G178" s="11">
        <f>$G$86</f>
        <v>4794.2</v>
      </c>
      <c r="H178" s="11">
        <f>$H$86</f>
        <v>0</v>
      </c>
      <c r="I178" s="11">
        <f>$I$86</f>
        <v>12797.2</v>
      </c>
      <c r="J178" s="153">
        <f>$J$86</f>
        <v>0</v>
      </c>
      <c r="K178" s="11">
        <f>$K$86</f>
        <v>0</v>
      </c>
      <c r="L178" s="11">
        <f>$L$86</f>
        <v>0</v>
      </c>
      <c r="M178" s="146">
        <f>$M$86</f>
        <v>0</v>
      </c>
      <c r="N178" s="11">
        <f>$N$86</f>
        <v>1003.1</v>
      </c>
      <c r="O178" s="11">
        <f>$O$86</f>
        <v>0</v>
      </c>
      <c r="P178" s="11">
        <f>$P$86</f>
        <v>0</v>
      </c>
      <c r="Q178" s="11">
        <f>$Q$86</f>
        <v>1003.1</v>
      </c>
      <c r="R178" s="128" t="s">
        <v>163</v>
      </c>
      <c r="S178" s="11">
        <f>$S$86</f>
        <v>104</v>
      </c>
      <c r="T178" s="11">
        <f>$T$86</f>
        <v>115.10000000000001</v>
      </c>
      <c r="U178" s="11">
        <f>$U$86</f>
        <v>7.3</v>
      </c>
      <c r="V178" s="146">
        <f>$V$86</f>
        <v>226.4</v>
      </c>
      <c r="W178" s="153">
        <f>$W$86</f>
        <v>107.5</v>
      </c>
      <c r="X178" s="11">
        <f>$X$86</f>
        <v>43.7</v>
      </c>
      <c r="Y178" s="11">
        <f>$Y$86</f>
        <v>12.6</v>
      </c>
      <c r="Z178" s="11">
        <f>$Z$86</f>
        <v>163.79999999999998</v>
      </c>
      <c r="AA178" s="153">
        <f>$AA$86</f>
        <v>0</v>
      </c>
      <c r="AB178" s="11">
        <f>$AB$86</f>
        <v>0</v>
      </c>
      <c r="AC178" s="11">
        <f>$AC$86</f>
        <v>0</v>
      </c>
      <c r="AD178" s="11">
        <f>$AD$86</f>
        <v>0</v>
      </c>
    </row>
    <row r="179" spans="1:30" s="76" customFormat="1" ht="12.75">
      <c r="A179" s="181" t="s">
        <v>103</v>
      </c>
      <c r="B179" s="167">
        <f aca="true" t="shared" si="28" ref="B179:Q179">B174+B175+B176+B177+B178</f>
        <v>34956.8</v>
      </c>
      <c r="C179" s="167">
        <f t="shared" si="28"/>
        <v>15815.800000000001</v>
      </c>
      <c r="D179" s="167">
        <f t="shared" si="28"/>
        <v>2534.3</v>
      </c>
      <c r="E179" s="167">
        <f t="shared" si="28"/>
        <v>53306.9</v>
      </c>
      <c r="F179" s="167">
        <f t="shared" si="28"/>
        <v>14815.1</v>
      </c>
      <c r="G179" s="167">
        <f t="shared" si="28"/>
        <v>12922.599999999999</v>
      </c>
      <c r="H179" s="167">
        <f t="shared" si="28"/>
        <v>361.7</v>
      </c>
      <c r="I179" s="167">
        <f t="shared" si="28"/>
        <v>28099.4</v>
      </c>
      <c r="J179" s="167">
        <f t="shared" si="28"/>
        <v>0</v>
      </c>
      <c r="K179" s="167">
        <f t="shared" si="28"/>
        <v>0</v>
      </c>
      <c r="L179" s="167">
        <f t="shared" si="28"/>
        <v>0</v>
      </c>
      <c r="M179" s="167">
        <f t="shared" si="28"/>
        <v>0</v>
      </c>
      <c r="N179" s="167">
        <f t="shared" si="28"/>
        <v>1419.7</v>
      </c>
      <c r="O179" s="167">
        <f t="shared" si="28"/>
        <v>82.7</v>
      </c>
      <c r="P179" s="167">
        <f t="shared" si="28"/>
        <v>0</v>
      </c>
      <c r="Q179" s="167">
        <f t="shared" si="28"/>
        <v>1502.4</v>
      </c>
      <c r="R179" s="181" t="s">
        <v>103</v>
      </c>
      <c r="S179" s="167">
        <f aca="true" t="shared" si="29" ref="S179:AD179">S174+S175+S176+S177+S178</f>
        <v>4711.5</v>
      </c>
      <c r="T179" s="167">
        <f t="shared" si="29"/>
        <v>1409.4</v>
      </c>
      <c r="U179" s="167">
        <f t="shared" si="29"/>
        <v>361.6000000000001</v>
      </c>
      <c r="V179" s="167">
        <f t="shared" si="29"/>
        <v>6482.499999999999</v>
      </c>
      <c r="W179" s="167">
        <f t="shared" si="29"/>
        <v>428.2</v>
      </c>
      <c r="X179" s="167">
        <f t="shared" si="29"/>
        <v>147.39999999999998</v>
      </c>
      <c r="Y179" s="167">
        <f t="shared" si="29"/>
        <v>45.800000000000004</v>
      </c>
      <c r="Z179" s="167">
        <f t="shared" si="29"/>
        <v>621.4</v>
      </c>
      <c r="AA179" s="167">
        <f t="shared" si="29"/>
        <v>1329.8000000000002</v>
      </c>
      <c r="AB179" s="167">
        <f t="shared" si="29"/>
        <v>0</v>
      </c>
      <c r="AC179" s="167">
        <f t="shared" si="29"/>
        <v>0</v>
      </c>
      <c r="AD179" s="167">
        <f t="shared" si="29"/>
        <v>1329.8000000000002</v>
      </c>
    </row>
    <row r="180" spans="1:30" s="27" customFormat="1" ht="1.5" customHeight="1">
      <c r="A180" s="178"/>
      <c r="B180" s="26"/>
      <c r="C180" s="26"/>
      <c r="D180" s="26"/>
      <c r="E180" s="148"/>
      <c r="F180" s="155"/>
      <c r="G180" s="26"/>
      <c r="H180" s="26"/>
      <c r="I180" s="26"/>
      <c r="J180" s="155"/>
      <c r="K180" s="26"/>
      <c r="L180" s="26"/>
      <c r="M180" s="148"/>
      <c r="N180" s="26"/>
      <c r="O180" s="26"/>
      <c r="P180" s="26"/>
      <c r="Q180" s="26"/>
      <c r="R180" s="178"/>
      <c r="S180" s="26"/>
      <c r="T180" s="26"/>
      <c r="U180" s="26"/>
      <c r="V180" s="148"/>
      <c r="W180" s="155"/>
      <c r="X180" s="26"/>
      <c r="Y180" s="26"/>
      <c r="Z180" s="26"/>
      <c r="AA180" s="155"/>
      <c r="AB180" s="26"/>
      <c r="AC180" s="26"/>
      <c r="AD180" s="26"/>
    </row>
    <row r="181" spans="1:30" s="27" customFormat="1" ht="12.75">
      <c r="A181" s="177" t="s">
        <v>164</v>
      </c>
      <c r="B181" s="42"/>
      <c r="C181" s="42"/>
      <c r="D181" s="42"/>
      <c r="E181" s="149"/>
      <c r="F181" s="156"/>
      <c r="G181" s="42"/>
      <c r="H181" s="42"/>
      <c r="I181" s="42"/>
      <c r="J181" s="156"/>
      <c r="K181" s="42"/>
      <c r="L181" s="42"/>
      <c r="M181" s="149"/>
      <c r="N181" s="42"/>
      <c r="O181" s="42"/>
      <c r="P181" s="42"/>
      <c r="Q181" s="42"/>
      <c r="R181" s="177" t="s">
        <v>164</v>
      </c>
      <c r="S181" s="42"/>
      <c r="T181" s="42"/>
      <c r="U181" s="42"/>
      <c r="V181" s="149"/>
      <c r="W181" s="156"/>
      <c r="X181" s="42"/>
      <c r="Y181" s="42"/>
      <c r="Z181" s="42"/>
      <c r="AA181" s="156"/>
      <c r="AB181" s="42"/>
      <c r="AC181" s="42"/>
      <c r="AD181" s="42"/>
    </row>
    <row r="182" spans="1:30" s="27" customFormat="1" ht="12.75">
      <c r="A182" s="128" t="s">
        <v>165</v>
      </c>
      <c r="B182" s="11">
        <f>$B$23</f>
        <v>3324.2000000000003</v>
      </c>
      <c r="C182" s="11">
        <f>$C$23</f>
        <v>607.2</v>
      </c>
      <c r="D182" s="11">
        <f>$D$23</f>
        <v>2577.9</v>
      </c>
      <c r="E182" s="146">
        <f>$E$23</f>
        <v>6509.300000000001</v>
      </c>
      <c r="F182" s="153">
        <f>$F$23</f>
        <v>0</v>
      </c>
      <c r="G182" s="11">
        <f>$G$23</f>
        <v>0</v>
      </c>
      <c r="H182" s="11">
        <f>$H$23</f>
        <v>0</v>
      </c>
      <c r="I182" s="11">
        <f>$I$23</f>
        <v>0</v>
      </c>
      <c r="J182" s="153">
        <f>$J$23</f>
        <v>0</v>
      </c>
      <c r="K182" s="11">
        <f>$K$23</f>
        <v>0</v>
      </c>
      <c r="L182" s="11">
        <f>$L$23</f>
        <v>0</v>
      </c>
      <c r="M182" s="146">
        <f>$M$23</f>
        <v>0</v>
      </c>
      <c r="N182" s="11">
        <f>$N$23</f>
        <v>0</v>
      </c>
      <c r="O182" s="11">
        <f>$O$23</f>
        <v>0</v>
      </c>
      <c r="P182" s="11">
        <f>$P$23</f>
        <v>0</v>
      </c>
      <c r="Q182" s="11">
        <f>$Q$23</f>
        <v>0</v>
      </c>
      <c r="R182" s="128" t="s">
        <v>165</v>
      </c>
      <c r="S182" s="11">
        <f>$S$23</f>
        <v>1608.6</v>
      </c>
      <c r="T182" s="11">
        <f>$T$23</f>
        <v>146.29999999999998</v>
      </c>
      <c r="U182" s="11">
        <f>$U$23</f>
        <v>463.9</v>
      </c>
      <c r="V182" s="146">
        <f>$V$23</f>
        <v>2218.7999999999997</v>
      </c>
      <c r="W182" s="153">
        <f>$W$23</f>
        <v>151.7</v>
      </c>
      <c r="X182" s="11">
        <f>$X$23</f>
        <v>97.8</v>
      </c>
      <c r="Y182" s="11">
        <f>$Y$23</f>
        <v>181.4</v>
      </c>
      <c r="Z182" s="11">
        <f>$Z$23</f>
        <v>430.90000000000003</v>
      </c>
      <c r="AA182" s="153">
        <f>$AA$23</f>
        <v>0</v>
      </c>
      <c r="AB182" s="11">
        <f>$AB$23</f>
        <v>0</v>
      </c>
      <c r="AC182" s="11">
        <f>$AC$23</f>
        <v>0</v>
      </c>
      <c r="AD182" s="11">
        <f>$AD$23</f>
        <v>0</v>
      </c>
    </row>
    <row r="183" spans="1:30" s="27" customFormat="1" ht="12.75">
      <c r="A183" s="128" t="s">
        <v>166</v>
      </c>
      <c r="B183" s="11">
        <f>$B$30</f>
        <v>773.1</v>
      </c>
      <c r="C183" s="11">
        <f>$C$30</f>
        <v>610.9</v>
      </c>
      <c r="D183" s="11">
        <f>$D$30</f>
        <v>2640.9</v>
      </c>
      <c r="E183" s="146">
        <f>$E$30</f>
        <v>4024.8999999999996</v>
      </c>
      <c r="F183" s="153">
        <f>$F$30</f>
        <v>0</v>
      </c>
      <c r="G183" s="11">
        <f>$G$30</f>
        <v>0</v>
      </c>
      <c r="H183" s="11">
        <f>$H$30</f>
        <v>0</v>
      </c>
      <c r="I183" s="11">
        <f>$I$30</f>
        <v>0</v>
      </c>
      <c r="J183" s="153">
        <f>$J$30</f>
        <v>0</v>
      </c>
      <c r="K183" s="11">
        <f>$K$30</f>
        <v>0</v>
      </c>
      <c r="L183" s="11">
        <f>$L$30</f>
        <v>0</v>
      </c>
      <c r="M183" s="146">
        <f>$M$30</f>
        <v>0</v>
      </c>
      <c r="N183" s="11">
        <f>$N$30</f>
        <v>0</v>
      </c>
      <c r="O183" s="11">
        <f>$O$30</f>
        <v>0</v>
      </c>
      <c r="P183" s="11">
        <f>$P$30</f>
        <v>0</v>
      </c>
      <c r="Q183" s="11">
        <f>$Q$30</f>
        <v>0</v>
      </c>
      <c r="R183" s="128" t="s">
        <v>166</v>
      </c>
      <c r="S183" s="11">
        <f>$S$30</f>
        <v>0</v>
      </c>
      <c r="T183" s="11">
        <f>$T$30</f>
        <v>50.4</v>
      </c>
      <c r="U183" s="11">
        <f>$U$30</f>
        <v>13.6</v>
      </c>
      <c r="V183" s="146">
        <f>$V$30</f>
        <v>64</v>
      </c>
      <c r="W183" s="153">
        <f>$W$30</f>
        <v>0</v>
      </c>
      <c r="X183" s="11">
        <f>$X$30</f>
        <v>0</v>
      </c>
      <c r="Y183" s="11">
        <f>$Y$30</f>
        <v>0</v>
      </c>
      <c r="Z183" s="11">
        <f>$Z$30</f>
        <v>0</v>
      </c>
      <c r="AA183" s="153">
        <f>$AA$30</f>
        <v>0</v>
      </c>
      <c r="AB183" s="11">
        <f>$AB$30</f>
        <v>0</v>
      </c>
      <c r="AC183" s="11">
        <f>$AC$30</f>
        <v>0</v>
      </c>
      <c r="AD183" s="11">
        <f>$AD$30</f>
        <v>0</v>
      </c>
    </row>
    <row r="184" spans="1:30" s="27" customFormat="1" ht="12.75">
      <c r="A184" s="128" t="s">
        <v>167</v>
      </c>
      <c r="B184" s="11">
        <f>$B$36</f>
        <v>106</v>
      </c>
      <c r="C184" s="11">
        <f>$C$36</f>
        <v>3218.4399999999996</v>
      </c>
      <c r="D184" s="11">
        <f>$D$36</f>
        <v>3255.3</v>
      </c>
      <c r="E184" s="146">
        <f>$E$36</f>
        <v>6579.74</v>
      </c>
      <c r="F184" s="153">
        <f>$F$36</f>
        <v>0</v>
      </c>
      <c r="G184" s="11">
        <f>$G$36</f>
        <v>280.04</v>
      </c>
      <c r="H184" s="11">
        <f>$H$36</f>
        <v>238.3</v>
      </c>
      <c r="I184" s="11">
        <f>$I$36</f>
        <v>518.3400000000001</v>
      </c>
      <c r="J184" s="153">
        <f>$J$36</f>
        <v>0</v>
      </c>
      <c r="K184" s="11">
        <f>$K$36</f>
        <v>0</v>
      </c>
      <c r="L184" s="11">
        <f>$L$36</f>
        <v>20</v>
      </c>
      <c r="M184" s="146">
        <f>$M$36</f>
        <v>20</v>
      </c>
      <c r="N184" s="11">
        <f>$N$36</f>
        <v>0</v>
      </c>
      <c r="O184" s="11">
        <f>$O$36</f>
        <v>4.1</v>
      </c>
      <c r="P184" s="11">
        <f>$P$36</f>
        <v>971.6</v>
      </c>
      <c r="Q184" s="11">
        <f>$Q$36</f>
        <v>975.7</v>
      </c>
      <c r="R184" s="128" t="s">
        <v>167</v>
      </c>
      <c r="S184" s="11">
        <f>$S$36</f>
        <v>9</v>
      </c>
      <c r="T184" s="11">
        <f>$T$36</f>
        <v>398.4</v>
      </c>
      <c r="U184" s="11">
        <f>$U$36</f>
        <v>95.4</v>
      </c>
      <c r="V184" s="146">
        <f>$V$36</f>
        <v>502.79999999999995</v>
      </c>
      <c r="W184" s="153">
        <f>$W$36</f>
        <v>0</v>
      </c>
      <c r="X184" s="11">
        <f>$X$36</f>
        <v>357.3</v>
      </c>
      <c r="Y184" s="11">
        <f>$Y$36</f>
        <v>106.5</v>
      </c>
      <c r="Z184" s="11">
        <f>$Z$36</f>
        <v>463.8</v>
      </c>
      <c r="AA184" s="153">
        <f>$AA$36</f>
        <v>0</v>
      </c>
      <c r="AB184" s="11">
        <f>$AB$36</f>
        <v>0</v>
      </c>
      <c r="AC184" s="11">
        <f>$AC$36</f>
        <v>0</v>
      </c>
      <c r="AD184" s="11">
        <f>$AD$36</f>
        <v>0</v>
      </c>
    </row>
    <row r="185" spans="1:30" s="27" customFormat="1" ht="12.75">
      <c r="A185" s="128" t="s">
        <v>168</v>
      </c>
      <c r="B185" s="11">
        <f>$B$57</f>
        <v>48.3</v>
      </c>
      <c r="C185" s="11">
        <f>$C$57</f>
        <v>1584.8000000000002</v>
      </c>
      <c r="D185" s="11">
        <f>$D$57</f>
        <v>1376.2</v>
      </c>
      <c r="E185" s="146">
        <f>$E$57</f>
        <v>3009.3</v>
      </c>
      <c r="F185" s="153">
        <f>$F$57</f>
        <v>0</v>
      </c>
      <c r="G185" s="11">
        <f>$G$57</f>
        <v>0</v>
      </c>
      <c r="H185" s="11">
        <f>$H$57</f>
        <v>0</v>
      </c>
      <c r="I185" s="11">
        <f>$I$57</f>
        <v>0</v>
      </c>
      <c r="J185" s="153">
        <f>$J$57</f>
        <v>0</v>
      </c>
      <c r="K185" s="11">
        <f>$K$57</f>
        <v>0</v>
      </c>
      <c r="L185" s="11">
        <f>$L$57</f>
        <v>0</v>
      </c>
      <c r="M185" s="146">
        <f>$M$57</f>
        <v>0</v>
      </c>
      <c r="N185" s="11">
        <f>$N$57</f>
        <v>0</v>
      </c>
      <c r="O185" s="11">
        <f>$O$57</f>
        <v>0</v>
      </c>
      <c r="P185" s="11">
        <f>$P$57</f>
        <v>0</v>
      </c>
      <c r="Q185" s="11">
        <f>$Q$57</f>
        <v>0</v>
      </c>
      <c r="R185" s="128" t="s">
        <v>168</v>
      </c>
      <c r="S185" s="11">
        <f>$S$57</f>
        <v>274</v>
      </c>
      <c r="T185" s="11">
        <f>$T$57</f>
        <v>169.7</v>
      </c>
      <c r="U185" s="11">
        <f>$U$57</f>
        <v>452.4</v>
      </c>
      <c r="V185" s="146">
        <f>$V$57</f>
        <v>896.1000000000001</v>
      </c>
      <c r="W185" s="153">
        <f>$W$57</f>
        <v>0</v>
      </c>
      <c r="X185" s="11">
        <f>$X$57</f>
        <v>58.1</v>
      </c>
      <c r="Y185" s="11">
        <f>$Y$57</f>
        <v>0</v>
      </c>
      <c r="Z185" s="11">
        <f>$Z$57</f>
        <v>58.1</v>
      </c>
      <c r="AA185" s="153">
        <f>$AA$57</f>
        <v>0</v>
      </c>
      <c r="AB185" s="11">
        <f>$AB$57</f>
        <v>0</v>
      </c>
      <c r="AC185" s="11">
        <f>$AC$57</f>
        <v>0</v>
      </c>
      <c r="AD185" s="11">
        <f>$AD$57</f>
        <v>0</v>
      </c>
    </row>
    <row r="186" spans="1:30" s="76" customFormat="1" ht="12.75">
      <c r="A186" s="182" t="s">
        <v>103</v>
      </c>
      <c r="B186" s="167">
        <f aca="true" t="shared" si="30" ref="B186:Q186">B182+B183+B184+B185</f>
        <v>4251.6</v>
      </c>
      <c r="C186" s="167">
        <f t="shared" si="30"/>
        <v>6021.339999999999</v>
      </c>
      <c r="D186" s="167">
        <f t="shared" si="30"/>
        <v>9850.300000000001</v>
      </c>
      <c r="E186" s="167">
        <f t="shared" si="30"/>
        <v>20123.24</v>
      </c>
      <c r="F186" s="167">
        <f t="shared" si="30"/>
        <v>0</v>
      </c>
      <c r="G186" s="167">
        <f t="shared" si="30"/>
        <v>280.04</v>
      </c>
      <c r="H186" s="167">
        <f t="shared" si="30"/>
        <v>238.3</v>
      </c>
      <c r="I186" s="167">
        <f t="shared" si="30"/>
        <v>518.3400000000001</v>
      </c>
      <c r="J186" s="167">
        <f t="shared" si="30"/>
        <v>0</v>
      </c>
      <c r="K186" s="167">
        <f t="shared" si="30"/>
        <v>0</v>
      </c>
      <c r="L186" s="167">
        <f t="shared" si="30"/>
        <v>20</v>
      </c>
      <c r="M186" s="167">
        <f t="shared" si="30"/>
        <v>20</v>
      </c>
      <c r="N186" s="167">
        <f t="shared" si="30"/>
        <v>0</v>
      </c>
      <c r="O186" s="167">
        <f t="shared" si="30"/>
        <v>4.1</v>
      </c>
      <c r="P186" s="167">
        <f t="shared" si="30"/>
        <v>971.6</v>
      </c>
      <c r="Q186" s="167">
        <f t="shared" si="30"/>
        <v>975.7</v>
      </c>
      <c r="R186" s="182" t="s">
        <v>103</v>
      </c>
      <c r="S186" s="167">
        <f aca="true" t="shared" si="31" ref="S186:AD186">S182+S183+S184+S185</f>
        <v>1891.6</v>
      </c>
      <c r="T186" s="167">
        <f t="shared" si="31"/>
        <v>764.8</v>
      </c>
      <c r="U186" s="167">
        <f t="shared" si="31"/>
        <v>1025.3</v>
      </c>
      <c r="V186" s="167">
        <f t="shared" si="31"/>
        <v>3681.7</v>
      </c>
      <c r="W186" s="167">
        <f t="shared" si="31"/>
        <v>151.7</v>
      </c>
      <c r="X186" s="167">
        <f t="shared" si="31"/>
        <v>513.2</v>
      </c>
      <c r="Y186" s="167">
        <f t="shared" si="31"/>
        <v>287.9</v>
      </c>
      <c r="Z186" s="167">
        <f t="shared" si="31"/>
        <v>952.8000000000001</v>
      </c>
      <c r="AA186" s="167">
        <f t="shared" si="31"/>
        <v>0</v>
      </c>
      <c r="AB186" s="167">
        <f t="shared" si="31"/>
        <v>0</v>
      </c>
      <c r="AC186" s="167">
        <f t="shared" si="31"/>
        <v>0</v>
      </c>
      <c r="AD186" s="167">
        <f t="shared" si="31"/>
        <v>0</v>
      </c>
    </row>
    <row r="187" spans="1:30" s="27" customFormat="1" ht="12.75">
      <c r="A187" s="177" t="s">
        <v>169</v>
      </c>
      <c r="B187" s="11"/>
      <c r="C187" s="11"/>
      <c r="D187" s="11"/>
      <c r="E187" s="146"/>
      <c r="F187" s="153"/>
      <c r="G187" s="11"/>
      <c r="H187" s="11"/>
      <c r="I187" s="11"/>
      <c r="J187" s="153"/>
      <c r="K187" s="11"/>
      <c r="L187" s="11"/>
      <c r="M187" s="146"/>
      <c r="N187" s="11"/>
      <c r="O187" s="11"/>
      <c r="P187" s="11"/>
      <c r="Q187" s="11"/>
      <c r="R187" s="177" t="s">
        <v>169</v>
      </c>
      <c r="S187" s="11"/>
      <c r="T187" s="11"/>
      <c r="U187" s="11"/>
      <c r="V187" s="146"/>
      <c r="W187" s="153"/>
      <c r="X187" s="11"/>
      <c r="Y187" s="11"/>
      <c r="Z187" s="11"/>
      <c r="AA187" s="153"/>
      <c r="AB187" s="11"/>
      <c r="AC187" s="11"/>
      <c r="AD187" s="11"/>
    </row>
    <row r="188" spans="1:30" s="27" customFormat="1" ht="12.75">
      <c r="A188" s="128" t="s">
        <v>170</v>
      </c>
      <c r="B188" s="11">
        <f>$B$17</f>
        <v>13475.699999999999</v>
      </c>
      <c r="C188" s="11">
        <f>$C$17</f>
        <v>1174.4</v>
      </c>
      <c r="D188" s="11">
        <f>$D$17</f>
        <v>0</v>
      </c>
      <c r="E188" s="146">
        <f>$E$17</f>
        <v>14650.1</v>
      </c>
      <c r="F188" s="153">
        <f>$F$17</f>
        <v>26095.299999999996</v>
      </c>
      <c r="G188" s="11">
        <f>$G$17</f>
        <v>6887.699999999999</v>
      </c>
      <c r="H188" s="11">
        <f>$H$17</f>
        <v>0</v>
      </c>
      <c r="I188" s="11">
        <f>$I$17</f>
        <v>32983.00000000001</v>
      </c>
      <c r="J188" s="153">
        <f>$J$17</f>
        <v>0</v>
      </c>
      <c r="K188" s="11">
        <f>$K$17</f>
        <v>12.8</v>
      </c>
      <c r="L188" s="11">
        <f>$L$17</f>
        <v>0</v>
      </c>
      <c r="M188" s="146">
        <f>$M$17</f>
        <v>12.8</v>
      </c>
      <c r="N188" s="11">
        <f>$N$17</f>
        <v>172.2</v>
      </c>
      <c r="O188" s="11">
        <f>$O$17</f>
        <v>219.6</v>
      </c>
      <c r="P188" s="11">
        <f>$P$17</f>
        <v>0</v>
      </c>
      <c r="Q188" s="11">
        <f>$Q$17</f>
        <v>391.79999999999995</v>
      </c>
      <c r="R188" s="128" t="s">
        <v>170</v>
      </c>
      <c r="S188" s="11">
        <f>$S$17</f>
        <v>1461.8000000000002</v>
      </c>
      <c r="T188" s="11">
        <f>$T$17</f>
        <v>767.8</v>
      </c>
      <c r="U188" s="11">
        <f>$U$17</f>
        <v>0</v>
      </c>
      <c r="V188" s="146">
        <f>$V$17</f>
        <v>2229.6000000000004</v>
      </c>
      <c r="W188" s="153">
        <f>$W$17</f>
        <v>21.5</v>
      </c>
      <c r="X188" s="11">
        <f>$X$17</f>
        <v>48.6</v>
      </c>
      <c r="Y188" s="11">
        <f>$Y$17</f>
        <v>0</v>
      </c>
      <c r="Z188" s="11">
        <f>$Z$17</f>
        <v>70.1</v>
      </c>
      <c r="AA188" s="153">
        <f>$AA$17</f>
        <v>126.80000000000001</v>
      </c>
      <c r="AB188" s="11">
        <f>$AB$17</f>
        <v>54.2</v>
      </c>
      <c r="AC188" s="11">
        <f>$AC$17</f>
        <v>0</v>
      </c>
      <c r="AD188" s="11">
        <f>$AD$17</f>
        <v>181</v>
      </c>
    </row>
    <row r="189" spans="1:30" s="27" customFormat="1" ht="12.75">
      <c r="A189" s="128" t="s">
        <v>171</v>
      </c>
      <c r="B189" s="11">
        <f>$B$18</f>
        <v>10798.4</v>
      </c>
      <c r="C189" s="11">
        <f>$C$18</f>
        <v>1706.8</v>
      </c>
      <c r="D189" s="11">
        <f>$D$18</f>
        <v>0</v>
      </c>
      <c r="E189" s="146">
        <f>$E$18</f>
        <v>12505.2</v>
      </c>
      <c r="F189" s="153">
        <f>$F$18</f>
        <v>55768.1</v>
      </c>
      <c r="G189" s="11">
        <f>$G$18</f>
        <v>12409.599999999999</v>
      </c>
      <c r="H189" s="11">
        <f>$H$18</f>
        <v>0</v>
      </c>
      <c r="I189" s="11">
        <f>$I$18</f>
        <v>68177.69999999998</v>
      </c>
      <c r="J189" s="153">
        <f>$J$18</f>
        <v>132.3</v>
      </c>
      <c r="K189" s="11">
        <f>$K$18</f>
        <v>0</v>
      </c>
      <c r="L189" s="11">
        <f>$L$18</f>
        <v>0</v>
      </c>
      <c r="M189" s="146">
        <f>$M$18</f>
        <v>132.3</v>
      </c>
      <c r="N189" s="11">
        <f>$N$18</f>
        <v>729.9</v>
      </c>
      <c r="O189" s="11">
        <f>$O$18</f>
        <v>0</v>
      </c>
      <c r="P189" s="11">
        <f>$P$18</f>
        <v>0</v>
      </c>
      <c r="Q189" s="11">
        <f>$Q$18</f>
        <v>729.9</v>
      </c>
      <c r="R189" s="128" t="s">
        <v>171</v>
      </c>
      <c r="S189" s="11">
        <f>$S$18</f>
        <v>2683.9</v>
      </c>
      <c r="T189" s="11">
        <f>$T$18</f>
        <v>1283.4</v>
      </c>
      <c r="U189" s="11">
        <f>$U$18</f>
        <v>4877.5</v>
      </c>
      <c r="V189" s="146">
        <f>$V$18</f>
        <v>8844.800000000001</v>
      </c>
      <c r="W189" s="153">
        <f>$W$18</f>
        <v>11.2</v>
      </c>
      <c r="X189" s="11">
        <f>$X$18</f>
        <v>11.9</v>
      </c>
      <c r="Y189" s="11">
        <f>$Y$18</f>
        <v>0</v>
      </c>
      <c r="Z189" s="11">
        <f>$Z$18</f>
        <v>23.1</v>
      </c>
      <c r="AA189" s="153">
        <f>$AA$18</f>
        <v>0</v>
      </c>
      <c r="AB189" s="11">
        <f>$AB$18</f>
        <v>0</v>
      </c>
      <c r="AC189" s="11">
        <f>$AC$18</f>
        <v>0</v>
      </c>
      <c r="AD189" s="11">
        <f>$AD$18</f>
        <v>0</v>
      </c>
    </row>
    <row r="190" spans="1:30" s="27" customFormat="1" ht="12.75">
      <c r="A190" s="128" t="s">
        <v>172</v>
      </c>
      <c r="B190" s="11">
        <f>$B$80</f>
        <v>9659.1</v>
      </c>
      <c r="C190" s="11">
        <f>$C$80</f>
        <v>12355.900000000001</v>
      </c>
      <c r="D190" s="11">
        <f>$D$80</f>
        <v>0</v>
      </c>
      <c r="E190" s="146">
        <f>$E$80</f>
        <v>22015</v>
      </c>
      <c r="F190" s="153">
        <f>$F$80</f>
        <v>14078.300000000001</v>
      </c>
      <c r="G190" s="11">
        <f>$G$80</f>
        <v>16249.5</v>
      </c>
      <c r="H190" s="11">
        <f>$H$80</f>
        <v>0</v>
      </c>
      <c r="I190" s="11">
        <f>$I$80</f>
        <v>30327.799999999996</v>
      </c>
      <c r="J190" s="153">
        <f>$J$80</f>
        <v>0</v>
      </c>
      <c r="K190" s="11">
        <f>$K$80</f>
        <v>0</v>
      </c>
      <c r="L190" s="11">
        <f>$L$80</f>
        <v>0</v>
      </c>
      <c r="M190" s="146">
        <f>$M$80</f>
        <v>0</v>
      </c>
      <c r="N190" s="11">
        <f>$N$80</f>
        <v>0</v>
      </c>
      <c r="O190" s="11">
        <f>$O$80</f>
        <v>120.9</v>
      </c>
      <c r="P190" s="11">
        <f>$P$80</f>
        <v>19.8</v>
      </c>
      <c r="Q190" s="11">
        <f>$Q$80</f>
        <v>140.7</v>
      </c>
      <c r="R190" s="128" t="s">
        <v>172</v>
      </c>
      <c r="S190" s="11">
        <f>$S$80</f>
        <v>279.9</v>
      </c>
      <c r="T190" s="11">
        <f>$T$80</f>
        <v>471.9</v>
      </c>
      <c r="U190" s="11">
        <f>$U$80</f>
        <v>26.7</v>
      </c>
      <c r="V190" s="146">
        <f>$V$80</f>
        <v>778.5</v>
      </c>
      <c r="W190" s="153">
        <f>$W$80</f>
        <v>23.1</v>
      </c>
      <c r="X190" s="11">
        <f>$X$80</f>
        <v>63.1</v>
      </c>
      <c r="Y190" s="11">
        <f>$Y$80</f>
        <v>0</v>
      </c>
      <c r="Z190" s="11">
        <f>$Z$80</f>
        <v>86.2</v>
      </c>
      <c r="AA190" s="153">
        <f>$AA$80</f>
        <v>0</v>
      </c>
      <c r="AB190" s="11">
        <f>$AB$80</f>
        <v>7.9</v>
      </c>
      <c r="AC190" s="11">
        <f>$AC$80</f>
        <v>0</v>
      </c>
      <c r="AD190" s="11">
        <f>$AD$80</f>
        <v>7.9</v>
      </c>
    </row>
    <row r="191" spans="1:30" s="27" customFormat="1" ht="12.75">
      <c r="A191" s="128" t="s">
        <v>173</v>
      </c>
      <c r="B191" s="11">
        <f>$B$87</f>
        <v>46910</v>
      </c>
      <c r="C191" s="11">
        <f>$C$87</f>
        <v>11474.6</v>
      </c>
      <c r="D191" s="11">
        <f>$D$87</f>
        <v>0</v>
      </c>
      <c r="E191" s="146">
        <f>$E$87</f>
        <v>58384.6</v>
      </c>
      <c r="F191" s="153">
        <f>$F$87</f>
        <v>41000</v>
      </c>
      <c r="G191" s="11">
        <f>$G$87</f>
        <v>6745.4</v>
      </c>
      <c r="H191" s="11">
        <f>$H$87</f>
        <v>0</v>
      </c>
      <c r="I191" s="11">
        <f>$I$87</f>
        <v>47745.4</v>
      </c>
      <c r="J191" s="153">
        <f>$J$87</f>
        <v>0</v>
      </c>
      <c r="K191" s="11">
        <f>$K$87</f>
        <v>0</v>
      </c>
      <c r="L191" s="11">
        <f>$L$87</f>
        <v>0</v>
      </c>
      <c r="M191" s="146">
        <f>$M$87</f>
        <v>0</v>
      </c>
      <c r="N191" s="11">
        <f>$N$87</f>
        <v>0</v>
      </c>
      <c r="O191" s="11">
        <f>$O$87</f>
        <v>0</v>
      </c>
      <c r="P191" s="11">
        <f>$P$87</f>
        <v>0</v>
      </c>
      <c r="Q191" s="11">
        <f>$Q$87</f>
        <v>0</v>
      </c>
      <c r="R191" s="128" t="s">
        <v>173</v>
      </c>
      <c r="S191" s="11">
        <f>$S$87</f>
        <v>474.09999999999997</v>
      </c>
      <c r="T191" s="11">
        <f>$T$87</f>
        <v>69.89999999999999</v>
      </c>
      <c r="U191" s="11">
        <f>$U$87</f>
        <v>0</v>
      </c>
      <c r="V191" s="146">
        <f>$V$87</f>
        <v>544</v>
      </c>
      <c r="W191" s="153">
        <f>$W$87</f>
        <v>26.3</v>
      </c>
      <c r="X191" s="11">
        <f>$X$87</f>
        <v>18.1</v>
      </c>
      <c r="Y191" s="11">
        <f>$Y$87</f>
        <v>0</v>
      </c>
      <c r="Z191" s="11">
        <f>$Z$87</f>
        <v>44.4</v>
      </c>
      <c r="AA191" s="153">
        <f>$AA$87</f>
        <v>2611.6</v>
      </c>
      <c r="AB191" s="11">
        <f>$AB$87</f>
        <v>0</v>
      </c>
      <c r="AC191" s="11">
        <f>$AC$87</f>
        <v>0</v>
      </c>
      <c r="AD191" s="11">
        <f>$AD$87</f>
        <v>2611.6</v>
      </c>
    </row>
    <row r="192" spans="1:30" s="76" customFormat="1" ht="12.75">
      <c r="A192" s="182" t="s">
        <v>103</v>
      </c>
      <c r="B192" s="167">
        <f aca="true" t="shared" si="32" ref="B192:Q192">B188+B189+B190+B191</f>
        <v>80843.2</v>
      </c>
      <c r="C192" s="167">
        <f t="shared" si="32"/>
        <v>26711.700000000004</v>
      </c>
      <c r="D192" s="167">
        <f t="shared" si="32"/>
        <v>0</v>
      </c>
      <c r="E192" s="167">
        <f t="shared" si="32"/>
        <v>107554.9</v>
      </c>
      <c r="F192" s="167">
        <f t="shared" si="32"/>
        <v>136941.7</v>
      </c>
      <c r="G192" s="167">
        <f t="shared" si="32"/>
        <v>42292.2</v>
      </c>
      <c r="H192" s="167">
        <f t="shared" si="32"/>
        <v>0</v>
      </c>
      <c r="I192" s="167">
        <f t="shared" si="32"/>
        <v>179233.89999999997</v>
      </c>
      <c r="J192" s="167">
        <f t="shared" si="32"/>
        <v>132.3</v>
      </c>
      <c r="K192" s="167">
        <f t="shared" si="32"/>
        <v>12.8</v>
      </c>
      <c r="L192" s="167">
        <f t="shared" si="32"/>
        <v>0</v>
      </c>
      <c r="M192" s="167">
        <f t="shared" si="32"/>
        <v>145.10000000000002</v>
      </c>
      <c r="N192" s="167">
        <f t="shared" si="32"/>
        <v>902.0999999999999</v>
      </c>
      <c r="O192" s="167">
        <f t="shared" si="32"/>
        <v>340.5</v>
      </c>
      <c r="P192" s="167">
        <f t="shared" si="32"/>
        <v>19.8</v>
      </c>
      <c r="Q192" s="167">
        <f t="shared" si="32"/>
        <v>1262.3999999999999</v>
      </c>
      <c r="R192" s="182" t="s">
        <v>103</v>
      </c>
      <c r="S192" s="167">
        <f aca="true" t="shared" si="33" ref="S192:AD192">S188+S189+S190+S191</f>
        <v>4899.700000000001</v>
      </c>
      <c r="T192" s="167">
        <f t="shared" si="33"/>
        <v>2593</v>
      </c>
      <c r="U192" s="167">
        <f t="shared" si="33"/>
        <v>4904.2</v>
      </c>
      <c r="V192" s="167">
        <f t="shared" si="33"/>
        <v>12396.900000000001</v>
      </c>
      <c r="W192" s="167">
        <f t="shared" si="33"/>
        <v>82.10000000000001</v>
      </c>
      <c r="X192" s="167">
        <f t="shared" si="33"/>
        <v>141.7</v>
      </c>
      <c r="Y192" s="167">
        <f t="shared" si="33"/>
        <v>0</v>
      </c>
      <c r="Z192" s="167">
        <f t="shared" si="33"/>
        <v>223.79999999999998</v>
      </c>
      <c r="AA192" s="167">
        <f t="shared" si="33"/>
        <v>2738.4</v>
      </c>
      <c r="AB192" s="167">
        <f t="shared" si="33"/>
        <v>62.1</v>
      </c>
      <c r="AC192" s="167">
        <f t="shared" si="33"/>
        <v>0</v>
      </c>
      <c r="AD192" s="167">
        <f t="shared" si="33"/>
        <v>2800.5</v>
      </c>
    </row>
    <row r="193" spans="1:30" s="27" customFormat="1" ht="12.75">
      <c r="A193" s="177" t="s">
        <v>174</v>
      </c>
      <c r="B193" s="11"/>
      <c r="C193" s="11"/>
      <c r="D193" s="11"/>
      <c r="E193" s="146"/>
      <c r="F193" s="153"/>
      <c r="G193" s="11"/>
      <c r="H193" s="11"/>
      <c r="I193" s="11"/>
      <c r="J193" s="153"/>
      <c r="K193" s="11"/>
      <c r="L193" s="11"/>
      <c r="M193" s="146"/>
      <c r="N193" s="11"/>
      <c r="O193" s="11"/>
      <c r="P193" s="11"/>
      <c r="Q193" s="11"/>
      <c r="R193" s="177" t="s">
        <v>174</v>
      </c>
      <c r="S193" s="11"/>
      <c r="T193" s="11"/>
      <c r="U193" s="11"/>
      <c r="V193" s="146"/>
      <c r="W193" s="153"/>
      <c r="X193" s="11"/>
      <c r="Y193" s="11"/>
      <c r="Z193" s="11"/>
      <c r="AA193" s="153"/>
      <c r="AB193" s="11"/>
      <c r="AC193" s="11"/>
      <c r="AD193" s="11"/>
    </row>
    <row r="194" spans="1:30" s="27" customFormat="1" ht="12.75">
      <c r="A194" s="128" t="s">
        <v>175</v>
      </c>
      <c r="B194" s="11">
        <f>$B$25</f>
        <v>1227.1999999999998</v>
      </c>
      <c r="C194" s="11">
        <f>$C$25</f>
        <v>446.59999999999997</v>
      </c>
      <c r="D194" s="11">
        <f>$D$25</f>
        <v>13.1</v>
      </c>
      <c r="E194" s="146">
        <f>$E$25</f>
        <v>1686.8999999999996</v>
      </c>
      <c r="F194" s="153">
        <f>$F$25</f>
        <v>5036.200000000001</v>
      </c>
      <c r="G194" s="11">
        <f>$G$25</f>
        <v>1731.2</v>
      </c>
      <c r="H194" s="11">
        <f>$H$25</f>
        <v>9.8</v>
      </c>
      <c r="I194" s="11">
        <f>$I$25</f>
        <v>6777.200000000001</v>
      </c>
      <c r="J194" s="153">
        <f>$J$25</f>
        <v>116</v>
      </c>
      <c r="K194" s="11">
        <f>$K$25</f>
        <v>122.30000000000001</v>
      </c>
      <c r="L194" s="11">
        <f>$L$25</f>
        <v>0</v>
      </c>
      <c r="M194" s="146">
        <f>$M$25</f>
        <v>238.3</v>
      </c>
      <c r="N194" s="11">
        <f>$N$25</f>
        <v>0</v>
      </c>
      <c r="O194" s="11">
        <f>$O$25</f>
        <v>0</v>
      </c>
      <c r="P194" s="11">
        <f>$P$25</f>
        <v>0</v>
      </c>
      <c r="Q194" s="11">
        <f>$Q$25</f>
        <v>0</v>
      </c>
      <c r="R194" s="128" t="s">
        <v>175</v>
      </c>
      <c r="S194" s="11">
        <f>$S$25</f>
        <v>45.6</v>
      </c>
      <c r="T194" s="11">
        <f>$T$25</f>
        <v>0</v>
      </c>
      <c r="U194" s="11">
        <f>$U$25</f>
        <v>0</v>
      </c>
      <c r="V194" s="146">
        <f>$V$25</f>
        <v>45.6</v>
      </c>
      <c r="W194" s="153">
        <f>$W$25</f>
        <v>12.9</v>
      </c>
      <c r="X194" s="11">
        <f>$X$25</f>
        <v>0</v>
      </c>
      <c r="Y194" s="11">
        <f>$Y$25</f>
        <v>0</v>
      </c>
      <c r="Z194" s="11">
        <f>$Z$25</f>
        <v>12.9</v>
      </c>
      <c r="AA194" s="153">
        <f>$AA$25</f>
        <v>0</v>
      </c>
      <c r="AB194" s="11">
        <f>$AB$25</f>
        <v>0</v>
      </c>
      <c r="AC194" s="11">
        <f>$AC$25</f>
        <v>0</v>
      </c>
      <c r="AD194" s="11">
        <f>$AD$25</f>
        <v>0</v>
      </c>
    </row>
    <row r="195" spans="1:30" s="27" customFormat="1" ht="12.75">
      <c r="A195" s="128" t="s">
        <v>176</v>
      </c>
      <c r="B195" s="11">
        <f>$B$34</f>
        <v>273.5</v>
      </c>
      <c r="C195" s="11">
        <f>$C$34</f>
        <v>0</v>
      </c>
      <c r="D195" s="11">
        <f>$D$34</f>
        <v>0</v>
      </c>
      <c r="E195" s="146">
        <f>$E$34</f>
        <v>273.5</v>
      </c>
      <c r="F195" s="153">
        <f>$F$34</f>
        <v>500</v>
      </c>
      <c r="G195" s="11">
        <f>$G$34</f>
        <v>1433</v>
      </c>
      <c r="H195" s="11">
        <f>$H$34</f>
        <v>254.1</v>
      </c>
      <c r="I195" s="11">
        <f>$I$34</f>
        <v>2187.1000000000004</v>
      </c>
      <c r="J195" s="153">
        <f>$J$34</f>
        <v>0</v>
      </c>
      <c r="K195" s="11">
        <f>$K$34</f>
        <v>0</v>
      </c>
      <c r="L195" s="11">
        <f>$L$34</f>
        <v>2</v>
      </c>
      <c r="M195" s="146">
        <f>$M$34</f>
        <v>2</v>
      </c>
      <c r="N195" s="11">
        <f>$N$34</f>
        <v>0</v>
      </c>
      <c r="O195" s="11">
        <f>$O$34</f>
        <v>0</v>
      </c>
      <c r="P195" s="11">
        <f>$P$34</f>
        <v>0</v>
      </c>
      <c r="Q195" s="11">
        <f>$Q$34</f>
        <v>0</v>
      </c>
      <c r="R195" s="128" t="s">
        <v>176</v>
      </c>
      <c r="S195" s="11">
        <f>$S$34</f>
        <v>0</v>
      </c>
      <c r="T195" s="11">
        <f>$T$34</f>
        <v>0</v>
      </c>
      <c r="U195" s="11">
        <f>$U$34</f>
        <v>0</v>
      </c>
      <c r="V195" s="146">
        <f>$V$34</f>
        <v>0</v>
      </c>
      <c r="W195" s="153">
        <f>$W$34</f>
        <v>0</v>
      </c>
      <c r="X195" s="11">
        <f>$X$34</f>
        <v>0</v>
      </c>
      <c r="Y195" s="11">
        <f>$Y$34</f>
        <v>0</v>
      </c>
      <c r="Z195" s="11">
        <f>$Z$34</f>
        <v>0</v>
      </c>
      <c r="AA195" s="153">
        <f>$AA$34</f>
        <v>0</v>
      </c>
      <c r="AB195" s="11">
        <f>$AB$34</f>
        <v>0</v>
      </c>
      <c r="AC195" s="11">
        <f>$AC$34</f>
        <v>0</v>
      </c>
      <c r="AD195" s="11">
        <f>$AD$34</f>
        <v>0</v>
      </c>
    </row>
    <row r="196" spans="1:30" s="27" customFormat="1" ht="12.75">
      <c r="A196" s="128" t="s">
        <v>177</v>
      </c>
      <c r="B196" s="11">
        <f>$B$41</f>
        <v>0</v>
      </c>
      <c r="C196" s="11">
        <f>$C$41</f>
        <v>5730.700000000001</v>
      </c>
      <c r="D196" s="11">
        <f>$D$41</f>
        <v>0</v>
      </c>
      <c r="E196" s="146">
        <f>$E$41</f>
        <v>5730.700000000001</v>
      </c>
      <c r="F196" s="153">
        <f>$F$41</f>
        <v>356.885</v>
      </c>
      <c r="G196" s="11">
        <f>$G$41</f>
        <v>219.7</v>
      </c>
      <c r="H196" s="11">
        <f>$H$41</f>
        <v>2960.3</v>
      </c>
      <c r="I196" s="11">
        <f>$I$41</f>
        <v>3536.885</v>
      </c>
      <c r="J196" s="153">
        <f>$J$41</f>
        <v>184.5</v>
      </c>
      <c r="K196" s="11">
        <f>$K$41</f>
        <v>564.5</v>
      </c>
      <c r="L196" s="11">
        <f>$L$41</f>
        <v>635.2</v>
      </c>
      <c r="M196" s="146">
        <f>$M$41</f>
        <v>1384.2</v>
      </c>
      <c r="N196" s="11">
        <f>$N$41</f>
        <v>0</v>
      </c>
      <c r="O196" s="11">
        <f>$O$41</f>
        <v>0</v>
      </c>
      <c r="P196" s="11">
        <f>$P$41</f>
        <v>0</v>
      </c>
      <c r="Q196" s="11">
        <f>$Q$41</f>
        <v>0</v>
      </c>
      <c r="R196" s="128" t="s">
        <v>177</v>
      </c>
      <c r="S196" s="11">
        <f>$S$41</f>
        <v>0</v>
      </c>
      <c r="T196" s="11">
        <f>$T$41</f>
        <v>0</v>
      </c>
      <c r="U196" s="11">
        <f>$U$41</f>
        <v>0</v>
      </c>
      <c r="V196" s="146">
        <f>$V$41</f>
        <v>0</v>
      </c>
      <c r="W196" s="153">
        <f>$W$41</f>
        <v>0</v>
      </c>
      <c r="X196" s="11">
        <f>$X$41</f>
        <v>0</v>
      </c>
      <c r="Y196" s="11">
        <f>$Y$41</f>
        <v>0</v>
      </c>
      <c r="Z196" s="11">
        <f>$Z$41</f>
        <v>0</v>
      </c>
      <c r="AA196" s="153">
        <f>$AA$41</f>
        <v>0</v>
      </c>
      <c r="AB196" s="11">
        <f>$AB$41</f>
        <v>0</v>
      </c>
      <c r="AC196" s="11">
        <f>$AC$41</f>
        <v>0</v>
      </c>
      <c r="AD196" s="11">
        <f>$AD$41</f>
        <v>0</v>
      </c>
    </row>
    <row r="197" spans="1:30" s="27" customFormat="1" ht="12.75">
      <c r="A197" s="128" t="s">
        <v>178</v>
      </c>
      <c r="B197" s="11">
        <f>$B$48</f>
        <v>0</v>
      </c>
      <c r="C197" s="11">
        <f>$C$48</f>
        <v>3121.8</v>
      </c>
      <c r="D197" s="11">
        <f>$D$48</f>
        <v>0</v>
      </c>
      <c r="E197" s="146">
        <f>$E$48</f>
        <v>3121.8</v>
      </c>
      <c r="F197" s="153">
        <f>$F$48</f>
        <v>15264</v>
      </c>
      <c r="G197" s="11">
        <f>$G$48</f>
        <v>19845.300000000003</v>
      </c>
      <c r="H197" s="11">
        <f>$H$48</f>
        <v>702.3</v>
      </c>
      <c r="I197" s="11">
        <f>$I$48</f>
        <v>35811.6</v>
      </c>
      <c r="J197" s="153">
        <f>$J$48</f>
        <v>3038.4</v>
      </c>
      <c r="K197" s="11">
        <f>$K$48</f>
        <v>5117.6</v>
      </c>
      <c r="L197" s="11">
        <f>$L$48</f>
        <v>1338.1</v>
      </c>
      <c r="M197" s="146">
        <f>$M$48</f>
        <v>9494.1</v>
      </c>
      <c r="N197" s="11">
        <f>$N$48</f>
        <v>0</v>
      </c>
      <c r="O197" s="11">
        <f>$O$48</f>
        <v>0</v>
      </c>
      <c r="P197" s="11">
        <f>$P$48</f>
        <v>0</v>
      </c>
      <c r="Q197" s="11">
        <f>$Q$48</f>
        <v>0</v>
      </c>
      <c r="R197" s="128" t="s">
        <v>178</v>
      </c>
      <c r="S197" s="11">
        <f>$S$48</f>
        <v>0</v>
      </c>
      <c r="T197" s="11">
        <f>$T$48</f>
        <v>247.2</v>
      </c>
      <c r="U197" s="11">
        <f>$U$48</f>
        <v>39.2</v>
      </c>
      <c r="V197" s="146">
        <f>$V$48</f>
        <v>286.4</v>
      </c>
      <c r="W197" s="153">
        <f>$W$48</f>
        <v>0</v>
      </c>
      <c r="X197" s="11">
        <f>$X$48</f>
        <v>135.1</v>
      </c>
      <c r="Y197" s="11">
        <f>$Y$48</f>
        <v>365.6</v>
      </c>
      <c r="Z197" s="11">
        <f>$Z$48</f>
        <v>500.70000000000005</v>
      </c>
      <c r="AA197" s="153">
        <f>$AA$48</f>
        <v>0</v>
      </c>
      <c r="AB197" s="11">
        <f>$AB$48</f>
        <v>0</v>
      </c>
      <c r="AC197" s="11">
        <f>$AC$48</f>
        <v>0</v>
      </c>
      <c r="AD197" s="11">
        <f>$AD$48</f>
        <v>0</v>
      </c>
    </row>
    <row r="198" spans="1:30" s="27" customFormat="1" ht="12.75">
      <c r="A198" s="128" t="s">
        <v>179</v>
      </c>
      <c r="B198" s="11">
        <f>$B$65</f>
        <v>0</v>
      </c>
      <c r="C198" s="11">
        <f>$C$65</f>
        <v>0</v>
      </c>
      <c r="D198" s="11">
        <f>$D$65</f>
        <v>0</v>
      </c>
      <c r="E198" s="146">
        <f>$E$65</f>
        <v>0</v>
      </c>
      <c r="F198" s="153">
        <f>$F$65</f>
        <v>1228.4</v>
      </c>
      <c r="G198" s="11">
        <f>$G$65</f>
        <v>1798.5</v>
      </c>
      <c r="H198" s="11">
        <f>$H$65</f>
        <v>0</v>
      </c>
      <c r="I198" s="11">
        <f>$I$65</f>
        <v>3026.9000000000005</v>
      </c>
      <c r="J198" s="153">
        <f>$J$65</f>
        <v>0</v>
      </c>
      <c r="K198" s="11">
        <f>$K$65</f>
        <v>0</v>
      </c>
      <c r="L198" s="11">
        <f>$L$65</f>
        <v>0</v>
      </c>
      <c r="M198" s="146">
        <f>$M$65</f>
        <v>0</v>
      </c>
      <c r="N198" s="11">
        <f>$N$65</f>
        <v>0</v>
      </c>
      <c r="O198" s="11">
        <f>$O$65</f>
        <v>0</v>
      </c>
      <c r="P198" s="11">
        <f>$P$65</f>
        <v>0</v>
      </c>
      <c r="Q198" s="11">
        <f>$Q$65</f>
        <v>0</v>
      </c>
      <c r="R198" s="128" t="s">
        <v>179</v>
      </c>
      <c r="S198" s="11">
        <f>$S$65</f>
        <v>0</v>
      </c>
      <c r="T198" s="11">
        <f>$T$65</f>
        <v>0</v>
      </c>
      <c r="U198" s="11">
        <f>$U$65</f>
        <v>0</v>
      </c>
      <c r="V198" s="146">
        <f>$V$65</f>
        <v>0</v>
      </c>
      <c r="W198" s="153">
        <f>$W$65</f>
        <v>0</v>
      </c>
      <c r="X198" s="11">
        <f>$X$65</f>
        <v>0</v>
      </c>
      <c r="Y198" s="11">
        <f>$Y$65</f>
        <v>0</v>
      </c>
      <c r="Z198" s="11">
        <f>$Z$65</f>
        <v>0</v>
      </c>
      <c r="AA198" s="153">
        <f>$AA$65</f>
        <v>0</v>
      </c>
      <c r="AB198" s="11">
        <f>$AB$65</f>
        <v>0</v>
      </c>
      <c r="AC198" s="11">
        <f>$AC$65</f>
        <v>0</v>
      </c>
      <c r="AD198" s="11">
        <f>$AD$65</f>
        <v>0</v>
      </c>
    </row>
    <row r="199" spans="1:30" s="76" customFormat="1" ht="12.75">
      <c r="A199" s="182" t="s">
        <v>103</v>
      </c>
      <c r="B199" s="167">
        <f aca="true" t="shared" si="34" ref="B199:Q199">B194+B195+B196+B197+B198</f>
        <v>1500.6999999999998</v>
      </c>
      <c r="C199" s="167">
        <f t="shared" si="34"/>
        <v>9299.100000000002</v>
      </c>
      <c r="D199" s="167">
        <f t="shared" si="34"/>
        <v>13.1</v>
      </c>
      <c r="E199" s="167">
        <f t="shared" si="34"/>
        <v>10812.900000000001</v>
      </c>
      <c r="F199" s="167">
        <f t="shared" si="34"/>
        <v>22385.485</v>
      </c>
      <c r="G199" s="167">
        <f t="shared" si="34"/>
        <v>25027.700000000004</v>
      </c>
      <c r="H199" s="167">
        <f t="shared" si="34"/>
        <v>3926.5</v>
      </c>
      <c r="I199" s="167">
        <f t="shared" si="34"/>
        <v>51339.685000000005</v>
      </c>
      <c r="J199" s="167">
        <f t="shared" si="34"/>
        <v>3338.9</v>
      </c>
      <c r="K199" s="167">
        <f t="shared" si="34"/>
        <v>5804.400000000001</v>
      </c>
      <c r="L199" s="167">
        <f t="shared" si="34"/>
        <v>1975.3</v>
      </c>
      <c r="M199" s="167">
        <f t="shared" si="34"/>
        <v>11118.6</v>
      </c>
      <c r="N199" s="167">
        <f t="shared" si="34"/>
        <v>0</v>
      </c>
      <c r="O199" s="167">
        <f t="shared" si="34"/>
        <v>0</v>
      </c>
      <c r="P199" s="167">
        <f t="shared" si="34"/>
        <v>0</v>
      </c>
      <c r="Q199" s="167">
        <f t="shared" si="34"/>
        <v>0</v>
      </c>
      <c r="R199" s="182" t="s">
        <v>103</v>
      </c>
      <c r="S199" s="167">
        <f aca="true" t="shared" si="35" ref="S199:AD199">S194+S195+S196+S197+S198</f>
        <v>45.6</v>
      </c>
      <c r="T199" s="167">
        <f t="shared" si="35"/>
        <v>247.2</v>
      </c>
      <c r="U199" s="167">
        <f t="shared" si="35"/>
        <v>39.2</v>
      </c>
      <c r="V199" s="167">
        <f t="shared" si="35"/>
        <v>332</v>
      </c>
      <c r="W199" s="167">
        <f t="shared" si="35"/>
        <v>12.9</v>
      </c>
      <c r="X199" s="167">
        <f t="shared" si="35"/>
        <v>135.1</v>
      </c>
      <c r="Y199" s="167">
        <f t="shared" si="35"/>
        <v>365.6</v>
      </c>
      <c r="Z199" s="167">
        <f t="shared" si="35"/>
        <v>513.6</v>
      </c>
      <c r="AA199" s="167">
        <f t="shared" si="35"/>
        <v>0</v>
      </c>
      <c r="AB199" s="167">
        <f t="shared" si="35"/>
        <v>0</v>
      </c>
      <c r="AC199" s="167">
        <f t="shared" si="35"/>
        <v>0</v>
      </c>
      <c r="AD199" s="167">
        <f t="shared" si="35"/>
        <v>0</v>
      </c>
    </row>
    <row r="200" spans="1:30" s="27" customFormat="1" ht="12.75">
      <c r="A200" s="177" t="s">
        <v>180</v>
      </c>
      <c r="B200" s="11"/>
      <c r="C200" s="11"/>
      <c r="D200" s="11"/>
      <c r="E200" s="146"/>
      <c r="F200" s="153"/>
      <c r="G200" s="11"/>
      <c r="H200" s="11"/>
      <c r="I200" s="11"/>
      <c r="J200" s="153"/>
      <c r="K200" s="11"/>
      <c r="L200" s="11"/>
      <c r="M200" s="146"/>
      <c r="N200" s="11"/>
      <c r="O200" s="11"/>
      <c r="P200" s="11"/>
      <c r="Q200" s="11"/>
      <c r="R200" s="177" t="s">
        <v>180</v>
      </c>
      <c r="S200" s="11"/>
      <c r="T200" s="11"/>
      <c r="U200" s="11"/>
      <c r="V200" s="146"/>
      <c r="W200" s="153"/>
      <c r="X200" s="11"/>
      <c r="Y200" s="11"/>
      <c r="Z200" s="11"/>
      <c r="AA200" s="153"/>
      <c r="AB200" s="11"/>
      <c r="AC200" s="11"/>
      <c r="AD200" s="11"/>
    </row>
    <row r="201" spans="1:30" s="27" customFormat="1" ht="12.75">
      <c r="A201" s="128" t="s">
        <v>181</v>
      </c>
      <c r="B201" s="11">
        <f>$B$10</f>
        <v>959.7</v>
      </c>
      <c r="C201" s="11">
        <f>$C$10</f>
        <v>0</v>
      </c>
      <c r="D201" s="11">
        <f>$D$10</f>
        <v>0</v>
      </c>
      <c r="E201" s="146">
        <f>$E$10</f>
        <v>959.7</v>
      </c>
      <c r="F201" s="153">
        <f>$F$10</f>
        <v>4466.099999999999</v>
      </c>
      <c r="G201" s="11">
        <f>$G$10</f>
        <v>57.7</v>
      </c>
      <c r="H201" s="11">
        <f>$H$10</f>
        <v>121.2</v>
      </c>
      <c r="I201" s="11">
        <f>$I$10</f>
        <v>4644.999999999999</v>
      </c>
      <c r="J201" s="153">
        <f>$J$10</f>
        <v>306</v>
      </c>
      <c r="K201" s="11">
        <f>$K$10</f>
        <v>0</v>
      </c>
      <c r="L201" s="11">
        <f>$L$10</f>
        <v>0</v>
      </c>
      <c r="M201" s="146">
        <f>$M$10</f>
        <v>306</v>
      </c>
      <c r="N201" s="11">
        <f>$N$10</f>
        <v>0</v>
      </c>
      <c r="O201" s="11">
        <f>$O$10</f>
        <v>0</v>
      </c>
      <c r="P201" s="11">
        <f>$P$10</f>
        <v>0</v>
      </c>
      <c r="Q201" s="11">
        <f>$Q$10</f>
        <v>0</v>
      </c>
      <c r="R201" s="128" t="s">
        <v>181</v>
      </c>
      <c r="S201" s="11">
        <f>$S$10</f>
        <v>20.799999999999997</v>
      </c>
      <c r="T201" s="11">
        <f>$T$10</f>
        <v>0</v>
      </c>
      <c r="U201" s="11">
        <f>$U$10</f>
        <v>0</v>
      </c>
      <c r="V201" s="146">
        <f>$V$10</f>
        <v>20.799999999999997</v>
      </c>
      <c r="W201" s="153">
        <f>$W$10</f>
        <v>0</v>
      </c>
      <c r="X201" s="11">
        <f>$X$10</f>
        <v>0</v>
      </c>
      <c r="Y201" s="11">
        <f>$Y$10</f>
        <v>0</v>
      </c>
      <c r="Z201" s="11">
        <f>$Z$10</f>
        <v>0</v>
      </c>
      <c r="AA201" s="153">
        <f>$AA$10</f>
        <v>0</v>
      </c>
      <c r="AB201" s="11">
        <f>$AB$10</f>
        <v>0</v>
      </c>
      <c r="AC201" s="11">
        <f>$AC$10</f>
        <v>0</v>
      </c>
      <c r="AD201" s="11">
        <f>$AD$10</f>
        <v>0</v>
      </c>
    </row>
    <row r="202" spans="1:30" s="27" customFormat="1" ht="12.75">
      <c r="A202" s="128" t="s">
        <v>182</v>
      </c>
      <c r="B202" s="11">
        <f>$B$13</f>
        <v>0</v>
      </c>
      <c r="C202" s="11">
        <f>$C$13</f>
        <v>729.159</v>
      </c>
      <c r="D202" s="11">
        <f>$D$13</f>
        <v>0</v>
      </c>
      <c r="E202" s="146">
        <f>$E$13</f>
        <v>729.159</v>
      </c>
      <c r="F202" s="153">
        <f>$F$13</f>
        <v>0</v>
      </c>
      <c r="G202" s="11">
        <f>$G$13</f>
        <v>281</v>
      </c>
      <c r="H202" s="11">
        <f>$H$13</f>
        <v>0</v>
      </c>
      <c r="I202" s="11">
        <f>$I$13</f>
        <v>281</v>
      </c>
      <c r="J202" s="153">
        <f>$J$13</f>
        <v>0</v>
      </c>
      <c r="K202" s="11">
        <f>$K$13</f>
        <v>67.4</v>
      </c>
      <c r="L202" s="11">
        <f>$L$13</f>
        <v>0</v>
      </c>
      <c r="M202" s="146">
        <f>$M$13</f>
        <v>67.4</v>
      </c>
      <c r="N202" s="11">
        <f>$N$13</f>
        <v>0</v>
      </c>
      <c r="O202" s="11">
        <f>$O$13</f>
        <v>7.7</v>
      </c>
      <c r="P202" s="11">
        <f>$P$13</f>
        <v>0</v>
      </c>
      <c r="Q202" s="11">
        <f>$Q$13</f>
        <v>7.7</v>
      </c>
      <c r="R202" s="128" t="s">
        <v>182</v>
      </c>
      <c r="S202" s="11">
        <f>$S$13</f>
        <v>0</v>
      </c>
      <c r="T202" s="11">
        <f>$T$13</f>
        <v>229.626</v>
      </c>
      <c r="U202" s="11">
        <f>$U$13</f>
        <v>0</v>
      </c>
      <c r="V202" s="146">
        <f>$V$13</f>
        <v>229.626</v>
      </c>
      <c r="W202" s="153">
        <f>$W$13</f>
        <v>0</v>
      </c>
      <c r="X202" s="11">
        <f>$X$13</f>
        <v>84.837</v>
      </c>
      <c r="Y202" s="11">
        <f>$Y$13</f>
        <v>0</v>
      </c>
      <c r="Z202" s="11">
        <f>$Z$13</f>
        <v>84.837</v>
      </c>
      <c r="AA202" s="153">
        <f>$AA$13</f>
        <v>0</v>
      </c>
      <c r="AB202" s="11">
        <f>$AB$13</f>
        <v>0</v>
      </c>
      <c r="AC202" s="11">
        <f>$AC$13</f>
        <v>0</v>
      </c>
      <c r="AD202" s="11">
        <f>$AD$13</f>
        <v>0</v>
      </c>
    </row>
    <row r="203" spans="1:30" s="27" customFormat="1" ht="12.75">
      <c r="A203" s="171" t="s">
        <v>183</v>
      </c>
      <c r="B203" s="11">
        <f>$B$32</f>
        <v>353.3</v>
      </c>
      <c r="C203" s="11">
        <f>$C$32</f>
        <v>8.52</v>
      </c>
      <c r="D203" s="11">
        <f>$D$32</f>
        <v>7558.9</v>
      </c>
      <c r="E203" s="146">
        <f>$E$32</f>
        <v>7920.720000000001</v>
      </c>
      <c r="F203" s="153">
        <f>$F$32</f>
        <v>6197.200000000001</v>
      </c>
      <c r="G203" s="11">
        <f>$G$32</f>
        <v>2268.133</v>
      </c>
      <c r="H203" s="11">
        <f>$H$32</f>
        <v>39645.8</v>
      </c>
      <c r="I203" s="11">
        <f>$I$32</f>
        <v>48111.133</v>
      </c>
      <c r="J203" s="153">
        <f>$J$32</f>
        <v>401.1</v>
      </c>
      <c r="K203" s="11">
        <f>$K$32</f>
        <v>2130.8</v>
      </c>
      <c r="L203" s="11">
        <f>$L$32</f>
        <v>3750.8999999999996</v>
      </c>
      <c r="M203" s="146">
        <f>$M$32</f>
        <v>6282.799999999999</v>
      </c>
      <c r="N203" s="11">
        <f>$N$32</f>
        <v>0</v>
      </c>
      <c r="O203" s="11">
        <f>$O$32</f>
        <v>0</v>
      </c>
      <c r="P203" s="11">
        <f>$P$32</f>
        <v>0</v>
      </c>
      <c r="Q203" s="11">
        <f>$Q$32</f>
        <v>0</v>
      </c>
      <c r="R203" s="171" t="s">
        <v>183</v>
      </c>
      <c r="S203" s="11">
        <f>$S$32</f>
        <v>0</v>
      </c>
      <c r="T203" s="11">
        <f>$T$32</f>
        <v>418.4</v>
      </c>
      <c r="U203" s="11">
        <f>$U$32</f>
        <v>346.9</v>
      </c>
      <c r="V203" s="146">
        <f>$V$32</f>
        <v>765.3000000000001</v>
      </c>
      <c r="W203" s="153">
        <f>$W$32</f>
        <v>0</v>
      </c>
      <c r="X203" s="11">
        <f>$X$32</f>
        <v>0.8</v>
      </c>
      <c r="Y203" s="11">
        <f>$Y$32</f>
        <v>23</v>
      </c>
      <c r="Z203" s="11">
        <f>$Z$32</f>
        <v>23.8</v>
      </c>
      <c r="AA203" s="153">
        <f>$AA$32</f>
        <v>0</v>
      </c>
      <c r="AB203" s="11">
        <f>$AB$32</f>
        <v>0</v>
      </c>
      <c r="AC203" s="11">
        <f>$AC$32</f>
        <v>0</v>
      </c>
      <c r="AD203" s="11">
        <f>$AD$32</f>
        <v>0</v>
      </c>
    </row>
    <row r="204" spans="1:30" s="27" customFormat="1" ht="12.75">
      <c r="A204" s="171" t="s">
        <v>184</v>
      </c>
      <c r="B204" s="11">
        <f>$B$33</f>
        <v>3708.1279999999997</v>
      </c>
      <c r="C204" s="11">
        <f>$C$33</f>
        <v>1454.783</v>
      </c>
      <c r="D204" s="11">
        <f>$D$33</f>
        <v>1576.801</v>
      </c>
      <c r="E204" s="146">
        <f>$E$33</f>
        <v>6739.711999999999</v>
      </c>
      <c r="F204" s="153">
        <f>$F$33</f>
        <v>35690.424</v>
      </c>
      <c r="G204" s="11">
        <f>$G$33</f>
        <v>12903.396</v>
      </c>
      <c r="H204" s="11">
        <f>$H$33</f>
        <v>10879.52</v>
      </c>
      <c r="I204" s="11">
        <f>$I$33</f>
        <v>59473.33999999999</v>
      </c>
      <c r="J204" s="153">
        <f>$J$33</f>
        <v>4572.876</v>
      </c>
      <c r="K204" s="11">
        <f>$K$33</f>
        <v>1894.2399999999998</v>
      </c>
      <c r="L204" s="11">
        <f>$L$33</f>
        <v>2774.2980000000002</v>
      </c>
      <c r="M204" s="146">
        <f>$M$33</f>
        <v>9241.414</v>
      </c>
      <c r="N204" s="11">
        <f>$N$33</f>
        <v>89.4</v>
      </c>
      <c r="O204" s="11">
        <f>$O$33</f>
        <v>0</v>
      </c>
      <c r="P204" s="11">
        <f>$P$33</f>
        <v>0</v>
      </c>
      <c r="Q204" s="11">
        <f>$Q$33</f>
        <v>89.4</v>
      </c>
      <c r="R204" s="171" t="s">
        <v>184</v>
      </c>
      <c r="S204" s="11">
        <f>$S$33</f>
        <v>117.937</v>
      </c>
      <c r="T204" s="11">
        <f>$T$33</f>
        <v>45.3</v>
      </c>
      <c r="U204" s="11">
        <f>$U$33</f>
        <v>1.9000000000000001</v>
      </c>
      <c r="V204" s="146">
        <f>$V$33</f>
        <v>165.137</v>
      </c>
      <c r="W204" s="153">
        <f>$W$33</f>
        <v>82.782</v>
      </c>
      <c r="X204" s="11">
        <f>$X$33</f>
        <v>26.8</v>
      </c>
      <c r="Y204" s="11">
        <f>$Y$33</f>
        <v>2.6</v>
      </c>
      <c r="Z204" s="11">
        <f>$Z$33</f>
        <v>112.18199999999999</v>
      </c>
      <c r="AA204" s="153">
        <f>$AA$33</f>
        <v>30.1</v>
      </c>
      <c r="AB204" s="11">
        <f>$AB$33</f>
        <v>0</v>
      </c>
      <c r="AC204" s="11">
        <f>$AC$33</f>
        <v>0</v>
      </c>
      <c r="AD204" s="11">
        <f>$AD$33</f>
        <v>30.1</v>
      </c>
    </row>
    <row r="205" spans="1:30" s="27" customFormat="1" ht="12.75">
      <c r="A205" s="171" t="s">
        <v>185</v>
      </c>
      <c r="B205" s="11">
        <f>$B$47</f>
        <v>231.6</v>
      </c>
      <c r="C205" s="11">
        <f>$C$47</f>
        <v>0</v>
      </c>
      <c r="D205" s="11">
        <f>$D$47</f>
        <v>0</v>
      </c>
      <c r="E205" s="146">
        <f>$E$47</f>
        <v>231.6</v>
      </c>
      <c r="F205" s="153">
        <f>$F$47</f>
        <v>1369.1</v>
      </c>
      <c r="G205" s="11">
        <f>$G$47</f>
        <v>159.3</v>
      </c>
      <c r="H205" s="11">
        <f>$H$47</f>
        <v>0</v>
      </c>
      <c r="I205" s="11">
        <f>$I$47</f>
        <v>1528.3999999999999</v>
      </c>
      <c r="J205" s="153">
        <f>$J$47</f>
        <v>0</v>
      </c>
      <c r="K205" s="11">
        <f>$K$47</f>
        <v>0</v>
      </c>
      <c r="L205" s="11">
        <f>$L$47</f>
        <v>0</v>
      </c>
      <c r="M205" s="146">
        <f>$M$47</f>
        <v>0</v>
      </c>
      <c r="N205" s="11">
        <f>$N$47</f>
        <v>0</v>
      </c>
      <c r="O205" s="11">
        <f>$O$47</f>
        <v>0</v>
      </c>
      <c r="P205" s="11">
        <f>$P$47</f>
        <v>0</v>
      </c>
      <c r="Q205" s="11">
        <f>$Q$47</f>
        <v>0</v>
      </c>
      <c r="R205" s="171" t="s">
        <v>185</v>
      </c>
      <c r="S205" s="11">
        <f>$S$47</f>
        <v>0</v>
      </c>
      <c r="T205" s="11">
        <f>$T$47</f>
        <v>0</v>
      </c>
      <c r="U205" s="11">
        <f>$U$47</f>
        <v>0</v>
      </c>
      <c r="V205" s="146">
        <f>$V$47</f>
        <v>0</v>
      </c>
      <c r="W205" s="153">
        <f>$W$47</f>
        <v>0</v>
      </c>
      <c r="X205" s="11">
        <f>$X$47</f>
        <v>0</v>
      </c>
      <c r="Y205" s="11">
        <f>$Y$47</f>
        <v>0</v>
      </c>
      <c r="Z205" s="11">
        <f>$Z$47</f>
        <v>0</v>
      </c>
      <c r="AA205" s="153">
        <f>$AA$47</f>
        <v>0</v>
      </c>
      <c r="AB205" s="11">
        <f>$AB$47</f>
        <v>0</v>
      </c>
      <c r="AC205" s="11">
        <f>$AC$47</f>
        <v>0</v>
      </c>
      <c r="AD205" s="11">
        <f>$AD$47</f>
        <v>0</v>
      </c>
    </row>
    <row r="206" spans="1:30" s="27" customFormat="1" ht="12.75">
      <c r="A206" s="171" t="s">
        <v>186</v>
      </c>
      <c r="B206" s="11">
        <f>$B$66</f>
        <v>0</v>
      </c>
      <c r="C206" s="11">
        <f>$C$66</f>
        <v>156.6</v>
      </c>
      <c r="D206" s="11">
        <f>$D$66</f>
        <v>36.2</v>
      </c>
      <c r="E206" s="146">
        <f>$E$66</f>
        <v>192.8</v>
      </c>
      <c r="F206" s="153">
        <f>$F$66</f>
        <v>853.8</v>
      </c>
      <c r="G206" s="11">
        <f>$G$66</f>
        <v>278.3</v>
      </c>
      <c r="H206" s="11">
        <f>$H$66</f>
        <v>103.1</v>
      </c>
      <c r="I206" s="11">
        <f>$I$66</f>
        <v>1235.2</v>
      </c>
      <c r="J206" s="153">
        <f>$J$66</f>
        <v>0</v>
      </c>
      <c r="K206" s="11">
        <f>$K$66</f>
        <v>19.99</v>
      </c>
      <c r="L206" s="11">
        <f>$L$66</f>
        <v>0</v>
      </c>
      <c r="M206" s="146">
        <f>$M$66</f>
        <v>19.99</v>
      </c>
      <c r="N206" s="11">
        <f>$N$66</f>
        <v>0</v>
      </c>
      <c r="O206" s="11">
        <f>$O$66</f>
        <v>6.5</v>
      </c>
      <c r="P206" s="11">
        <f>$P$66</f>
        <v>0</v>
      </c>
      <c r="Q206" s="11">
        <f>$Q$66</f>
        <v>6.5</v>
      </c>
      <c r="R206" s="171" t="s">
        <v>186</v>
      </c>
      <c r="S206" s="11">
        <f>$S$66</f>
        <v>0</v>
      </c>
      <c r="T206" s="11">
        <f>$T$66</f>
        <v>0</v>
      </c>
      <c r="U206" s="11">
        <f>$U$66</f>
        <v>0</v>
      </c>
      <c r="V206" s="146">
        <f>$V$66</f>
        <v>0</v>
      </c>
      <c r="W206" s="153">
        <f>$W$66</f>
        <v>0</v>
      </c>
      <c r="X206" s="11">
        <f>$X$66</f>
        <v>0</v>
      </c>
      <c r="Y206" s="11">
        <f>$Y$66</f>
        <v>0</v>
      </c>
      <c r="Z206" s="11">
        <f>$Z$66</f>
        <v>0</v>
      </c>
      <c r="AA206" s="153">
        <f>$AA$66</f>
        <v>0</v>
      </c>
      <c r="AB206" s="11">
        <f>$AB$66</f>
        <v>0</v>
      </c>
      <c r="AC206" s="11">
        <f>$AC$66</f>
        <v>0</v>
      </c>
      <c r="AD206" s="11">
        <f>$AD$66</f>
        <v>0</v>
      </c>
    </row>
    <row r="207" spans="1:30" s="27" customFormat="1" ht="12.75">
      <c r="A207" s="171" t="s">
        <v>187</v>
      </c>
      <c r="B207" s="11">
        <f>$B$82</f>
        <v>273.98</v>
      </c>
      <c r="C207" s="11">
        <f>$C$82</f>
        <v>882.0999999999999</v>
      </c>
      <c r="D207" s="11">
        <f>$D$82</f>
        <v>0</v>
      </c>
      <c r="E207" s="146">
        <f>$E$82</f>
        <v>1156.08</v>
      </c>
      <c r="F207" s="153">
        <f>$F$82</f>
        <v>663.8100000000001</v>
      </c>
      <c r="G207" s="11">
        <f>$G$82</f>
        <v>4336.8</v>
      </c>
      <c r="H207" s="11">
        <f>$H$82</f>
        <v>3148.4</v>
      </c>
      <c r="I207" s="11">
        <f>$I$82</f>
        <v>8149.010000000001</v>
      </c>
      <c r="J207" s="153">
        <f>$J$82</f>
        <v>122.8</v>
      </c>
      <c r="K207" s="11">
        <f>$K$82</f>
        <v>126.8</v>
      </c>
      <c r="L207" s="11">
        <f>$L$82</f>
        <v>1321.2</v>
      </c>
      <c r="M207" s="146">
        <f>$M$82</f>
        <v>1570.8000000000002</v>
      </c>
      <c r="N207" s="11">
        <f>$N$82</f>
        <v>460.40000000000003</v>
      </c>
      <c r="O207" s="11">
        <f>$O$82</f>
        <v>19.9</v>
      </c>
      <c r="P207" s="11">
        <f>$P$82</f>
        <v>0</v>
      </c>
      <c r="Q207" s="11">
        <f>$Q$82</f>
        <v>480.3</v>
      </c>
      <c r="R207" s="171" t="s">
        <v>187</v>
      </c>
      <c r="S207" s="11">
        <f>$S$82</f>
        <v>10.9</v>
      </c>
      <c r="T207" s="11">
        <f>$T$82</f>
        <v>16.2</v>
      </c>
      <c r="U207" s="11">
        <f>$U$82</f>
        <v>30.1</v>
      </c>
      <c r="V207" s="146">
        <f>$V$82</f>
        <v>57.2</v>
      </c>
      <c r="W207" s="153">
        <f>$W$82</f>
        <v>60.66</v>
      </c>
      <c r="X207" s="11">
        <f>$X$82</f>
        <v>16.9</v>
      </c>
      <c r="Y207" s="11">
        <f>$Y$82</f>
        <v>1.7</v>
      </c>
      <c r="Z207" s="11">
        <f>$Z$82</f>
        <v>79.25999999999999</v>
      </c>
      <c r="AA207" s="153">
        <f>$AA$82</f>
        <v>0</v>
      </c>
      <c r="AB207" s="11">
        <f>$AB$82</f>
        <v>0</v>
      </c>
      <c r="AC207" s="11">
        <f>$AC$82</f>
        <v>0</v>
      </c>
      <c r="AD207" s="11">
        <f>$AD$82</f>
        <v>0</v>
      </c>
    </row>
    <row r="208" spans="1:30" s="27" customFormat="1" ht="12.75">
      <c r="A208" s="171" t="s">
        <v>188</v>
      </c>
      <c r="B208" s="11">
        <f>$B$83</f>
        <v>1434.6</v>
      </c>
      <c r="C208" s="11">
        <f>$C$83</f>
        <v>1281.6</v>
      </c>
      <c r="D208" s="11">
        <f>$D$83</f>
        <v>0</v>
      </c>
      <c r="E208" s="146">
        <f>$E$83</f>
        <v>2716.2</v>
      </c>
      <c r="F208" s="153">
        <f>$F$83</f>
        <v>23142.5</v>
      </c>
      <c r="G208" s="11">
        <f>$G$83</f>
        <v>3610.2</v>
      </c>
      <c r="H208" s="11">
        <f>$H$83</f>
        <v>0.3</v>
      </c>
      <c r="I208" s="11">
        <f>$I$83</f>
        <v>26753.000000000004</v>
      </c>
      <c r="J208" s="153">
        <f>$J$83</f>
        <v>2805.5</v>
      </c>
      <c r="K208" s="11">
        <f>$K$83</f>
        <v>1091.5</v>
      </c>
      <c r="L208" s="11">
        <f>$L$83</f>
        <v>229.9</v>
      </c>
      <c r="M208" s="146">
        <f>$M$83</f>
        <v>4126.9</v>
      </c>
      <c r="N208" s="11">
        <f>$N$83</f>
        <v>0</v>
      </c>
      <c r="O208" s="11">
        <f>$O$83</f>
        <v>0</v>
      </c>
      <c r="P208" s="11">
        <f>$P$83</f>
        <v>0</v>
      </c>
      <c r="Q208" s="11">
        <f>$Q$83</f>
        <v>0</v>
      </c>
      <c r="R208" s="171" t="s">
        <v>188</v>
      </c>
      <c r="S208" s="11">
        <f>$S$83</f>
        <v>38.1</v>
      </c>
      <c r="T208" s="11">
        <f>$T$83</f>
        <v>420.9</v>
      </c>
      <c r="U208" s="11">
        <f>$U$83</f>
        <v>8.4</v>
      </c>
      <c r="V208" s="146">
        <f>$V$83</f>
        <v>467.4</v>
      </c>
      <c r="W208" s="153">
        <f>$W$83</f>
        <v>313</v>
      </c>
      <c r="X208" s="11">
        <f>$X$83</f>
        <v>1.8</v>
      </c>
      <c r="Y208" s="11">
        <f>$Y$83</f>
        <v>88.6</v>
      </c>
      <c r="Z208" s="11">
        <f>$Z$83</f>
        <v>403.40000000000003</v>
      </c>
      <c r="AA208" s="153">
        <f>$AA$83</f>
        <v>2.5</v>
      </c>
      <c r="AB208" s="11">
        <f>$AB$83</f>
        <v>30.5</v>
      </c>
      <c r="AC208" s="11">
        <f>$AC$83</f>
        <v>0</v>
      </c>
      <c r="AD208" s="11">
        <f>$AD$83</f>
        <v>33</v>
      </c>
    </row>
    <row r="209" spans="1:30" s="76" customFormat="1" ht="12.75">
      <c r="A209" s="183" t="s">
        <v>103</v>
      </c>
      <c r="B209" s="167">
        <f aca="true" t="shared" si="36" ref="B209:Q209">B201+B202+B203+B204+B205+B206+B207+B208</f>
        <v>6961.308000000001</v>
      </c>
      <c r="C209" s="167">
        <f t="shared" si="36"/>
        <v>4512.762</v>
      </c>
      <c r="D209" s="167">
        <f t="shared" si="36"/>
        <v>9171.901</v>
      </c>
      <c r="E209" s="167">
        <f t="shared" si="36"/>
        <v>20645.971</v>
      </c>
      <c r="F209" s="167">
        <f t="shared" si="36"/>
        <v>72382.93400000001</v>
      </c>
      <c r="G209" s="167">
        <f t="shared" si="36"/>
        <v>23894.828999999998</v>
      </c>
      <c r="H209" s="167">
        <f t="shared" si="36"/>
        <v>53898.32000000001</v>
      </c>
      <c r="I209" s="167">
        <f t="shared" si="36"/>
        <v>150176.08299999998</v>
      </c>
      <c r="J209" s="167">
        <f t="shared" si="36"/>
        <v>8208.276000000002</v>
      </c>
      <c r="K209" s="167">
        <f t="shared" si="36"/>
        <v>5330.7300000000005</v>
      </c>
      <c r="L209" s="167">
        <f t="shared" si="36"/>
        <v>8076.298</v>
      </c>
      <c r="M209" s="167">
        <f t="shared" si="36"/>
        <v>21615.303999999996</v>
      </c>
      <c r="N209" s="167">
        <f t="shared" si="36"/>
        <v>549.8000000000001</v>
      </c>
      <c r="O209" s="167">
        <f t="shared" si="36"/>
        <v>34.099999999999994</v>
      </c>
      <c r="P209" s="167">
        <f t="shared" si="36"/>
        <v>0</v>
      </c>
      <c r="Q209" s="167">
        <f t="shared" si="36"/>
        <v>583.9</v>
      </c>
      <c r="R209" s="183" t="s">
        <v>103</v>
      </c>
      <c r="S209" s="167">
        <f aca="true" t="shared" si="37" ref="S209:AD209">S201+S202+S203+S204+S205+S206+S207+S208</f>
        <v>187.737</v>
      </c>
      <c r="T209" s="167">
        <f t="shared" si="37"/>
        <v>1130.426</v>
      </c>
      <c r="U209" s="167">
        <f t="shared" si="37"/>
        <v>387.29999999999995</v>
      </c>
      <c r="V209" s="167">
        <f t="shared" si="37"/>
        <v>1705.4630000000002</v>
      </c>
      <c r="W209" s="167">
        <f t="shared" si="37"/>
        <v>456.442</v>
      </c>
      <c r="X209" s="167">
        <f t="shared" si="37"/>
        <v>131.137</v>
      </c>
      <c r="Y209" s="167">
        <f t="shared" si="37"/>
        <v>115.89999999999999</v>
      </c>
      <c r="Z209" s="167">
        <f t="shared" si="37"/>
        <v>703.479</v>
      </c>
      <c r="AA209" s="167">
        <f t="shared" si="37"/>
        <v>32.6</v>
      </c>
      <c r="AB209" s="167">
        <f t="shared" si="37"/>
        <v>30.5</v>
      </c>
      <c r="AC209" s="167">
        <f t="shared" si="37"/>
        <v>0</v>
      </c>
      <c r="AD209" s="167">
        <f t="shared" si="37"/>
        <v>63.1</v>
      </c>
    </row>
    <row r="210" spans="1:30" s="27" customFormat="1" ht="12.75">
      <c r="A210" s="174" t="s">
        <v>189</v>
      </c>
      <c r="B210" s="11"/>
      <c r="C210" s="11"/>
      <c r="D210" s="11"/>
      <c r="E210" s="146"/>
      <c r="F210" s="153"/>
      <c r="G210" s="11"/>
      <c r="H210" s="11"/>
      <c r="I210" s="11"/>
      <c r="J210" s="153"/>
      <c r="K210" s="11"/>
      <c r="L210" s="11"/>
      <c r="M210" s="146"/>
      <c r="N210" s="11"/>
      <c r="O210" s="11"/>
      <c r="P210" s="11"/>
      <c r="Q210" s="11"/>
      <c r="R210" s="174" t="s">
        <v>189</v>
      </c>
      <c r="S210" s="11"/>
      <c r="T210" s="11"/>
      <c r="U210" s="11"/>
      <c r="V210" s="146"/>
      <c r="W210" s="153"/>
      <c r="X210" s="11"/>
      <c r="Y210" s="11"/>
      <c r="Z210" s="11"/>
      <c r="AA210" s="153"/>
      <c r="AB210" s="11"/>
      <c r="AC210" s="11"/>
      <c r="AD210" s="11"/>
    </row>
    <row r="211" spans="1:30" s="27" customFormat="1" ht="12.75">
      <c r="A211" s="171" t="s">
        <v>190</v>
      </c>
      <c r="B211" s="11">
        <f>$B$20</f>
        <v>0</v>
      </c>
      <c r="C211" s="11">
        <f>$C$20</f>
        <v>0</v>
      </c>
      <c r="D211" s="11">
        <f>$D$20</f>
        <v>0</v>
      </c>
      <c r="E211" s="146">
        <f>$E$20</f>
        <v>0</v>
      </c>
      <c r="F211" s="153">
        <f>$F$20</f>
        <v>0</v>
      </c>
      <c r="G211" s="11">
        <f>$G$20</f>
        <v>189.4</v>
      </c>
      <c r="H211" s="11">
        <f>$H$20</f>
        <v>0</v>
      </c>
      <c r="I211" s="11">
        <f>$I$20</f>
        <v>189.4</v>
      </c>
      <c r="J211" s="153">
        <f>$J$20</f>
        <v>0</v>
      </c>
      <c r="K211" s="11">
        <f>$K$20</f>
        <v>0</v>
      </c>
      <c r="L211" s="11">
        <f>$L$20</f>
        <v>0</v>
      </c>
      <c r="M211" s="146">
        <f>$M$20</f>
        <v>0</v>
      </c>
      <c r="N211" s="11">
        <f>$N$20</f>
        <v>0</v>
      </c>
      <c r="O211" s="11">
        <f>$O$20</f>
        <v>0</v>
      </c>
      <c r="P211" s="11">
        <f>$P$20</f>
        <v>0</v>
      </c>
      <c r="Q211" s="11">
        <f>$Q$20</f>
        <v>0</v>
      </c>
      <c r="R211" s="171" t="s">
        <v>190</v>
      </c>
      <c r="S211" s="11">
        <f>$S$20</f>
        <v>0</v>
      </c>
      <c r="T211" s="11">
        <f>$T$20</f>
        <v>0</v>
      </c>
      <c r="U211" s="11">
        <f>$U$20</f>
        <v>0</v>
      </c>
      <c r="V211" s="146">
        <f>$V$20</f>
        <v>0</v>
      </c>
      <c r="W211" s="153">
        <f>$W$20</f>
        <v>0</v>
      </c>
      <c r="X211" s="11">
        <f>$X$20</f>
        <v>0</v>
      </c>
      <c r="Y211" s="11">
        <f>$Y$20</f>
        <v>0</v>
      </c>
      <c r="Z211" s="11">
        <f>$Z$20</f>
        <v>0</v>
      </c>
      <c r="AA211" s="153">
        <f>$AA$20</f>
        <v>0</v>
      </c>
      <c r="AB211" s="11">
        <f>$AB$20</f>
        <v>0</v>
      </c>
      <c r="AC211" s="11">
        <f>$AC$20</f>
        <v>0</v>
      </c>
      <c r="AD211" s="11">
        <f>$AD$20</f>
        <v>0</v>
      </c>
    </row>
    <row r="212" spans="1:30" s="27" customFormat="1" ht="12.75">
      <c r="A212" s="171" t="s">
        <v>191</v>
      </c>
      <c r="B212" s="11">
        <f>$B$24</f>
        <v>24.3</v>
      </c>
      <c r="C212" s="11">
        <f>$C$24</f>
        <v>656.1</v>
      </c>
      <c r="D212" s="11">
        <f>$D$24</f>
        <v>131.15</v>
      </c>
      <c r="E212" s="146">
        <f>$E$24</f>
        <v>811.55</v>
      </c>
      <c r="F212" s="153">
        <f>$F$24</f>
        <v>111.1</v>
      </c>
      <c r="G212" s="11">
        <f>$G$24</f>
        <v>214.7</v>
      </c>
      <c r="H212" s="11">
        <f>$H$24</f>
        <v>81.11</v>
      </c>
      <c r="I212" s="11">
        <f>$I$24</f>
        <v>406.90999999999997</v>
      </c>
      <c r="J212" s="153">
        <f>$J$24</f>
        <v>0</v>
      </c>
      <c r="K212" s="11">
        <f>$K$24</f>
        <v>0</v>
      </c>
      <c r="L212" s="11">
        <f>$L$24</f>
        <v>0</v>
      </c>
      <c r="M212" s="146">
        <f>$M$24</f>
        <v>0</v>
      </c>
      <c r="N212" s="11">
        <f>$N$24</f>
        <v>0</v>
      </c>
      <c r="O212" s="11">
        <f>$O$24</f>
        <v>0</v>
      </c>
      <c r="P212" s="11">
        <f>$P$24</f>
        <v>0</v>
      </c>
      <c r="Q212" s="11">
        <f>$Q$24</f>
        <v>0</v>
      </c>
      <c r="R212" s="171" t="s">
        <v>191</v>
      </c>
      <c r="S212" s="11">
        <f>$S$24</f>
        <v>0</v>
      </c>
      <c r="T212" s="11">
        <f>$T$24</f>
        <v>0</v>
      </c>
      <c r="U212" s="11">
        <f>$U$24</f>
        <v>0</v>
      </c>
      <c r="V212" s="146">
        <f>$V$24</f>
        <v>0</v>
      </c>
      <c r="W212" s="153">
        <f>$W$24</f>
        <v>0</v>
      </c>
      <c r="X212" s="11">
        <f>$X$24</f>
        <v>0</v>
      </c>
      <c r="Y212" s="11">
        <f>$Y$24</f>
        <v>0</v>
      </c>
      <c r="Z212" s="11">
        <f>$Z$24</f>
        <v>0</v>
      </c>
      <c r="AA212" s="153">
        <f>$AA$24</f>
        <v>0</v>
      </c>
      <c r="AB212" s="11">
        <f>$AB$24</f>
        <v>0</v>
      </c>
      <c r="AC212" s="11">
        <f>$AC$24</f>
        <v>0</v>
      </c>
      <c r="AD212" s="11">
        <f>$AD$24</f>
        <v>0</v>
      </c>
    </row>
    <row r="213" spans="1:30" s="27" customFormat="1" ht="12.75">
      <c r="A213" s="171" t="s">
        <v>192</v>
      </c>
      <c r="B213" s="11">
        <f>$B$88</f>
        <v>0</v>
      </c>
      <c r="C213" s="11">
        <f>$C$88</f>
        <v>0</v>
      </c>
      <c r="D213" s="11">
        <f>$D$88</f>
        <v>0</v>
      </c>
      <c r="E213" s="146">
        <f>$E$88</f>
        <v>0</v>
      </c>
      <c r="F213" s="153">
        <f>$F$88</f>
        <v>350.7</v>
      </c>
      <c r="G213" s="11">
        <f>$G$88</f>
        <v>0</v>
      </c>
      <c r="H213" s="11">
        <f>$H$88</f>
        <v>0</v>
      </c>
      <c r="I213" s="11">
        <f>$I$88</f>
        <v>350.7</v>
      </c>
      <c r="J213" s="153">
        <f>$J$88</f>
        <v>0</v>
      </c>
      <c r="K213" s="11">
        <f>$K$88</f>
        <v>0</v>
      </c>
      <c r="L213" s="11">
        <f>$L$88</f>
        <v>0</v>
      </c>
      <c r="M213" s="146">
        <f>$M$88</f>
        <v>0</v>
      </c>
      <c r="N213" s="11">
        <f>$N$88</f>
        <v>0</v>
      </c>
      <c r="O213" s="11">
        <f>$O$88</f>
        <v>0</v>
      </c>
      <c r="P213" s="11">
        <f>$P$88</f>
        <v>0</v>
      </c>
      <c r="Q213" s="11">
        <f>$Q$88</f>
        <v>0</v>
      </c>
      <c r="R213" s="171" t="s">
        <v>192</v>
      </c>
      <c r="S213" s="11">
        <f>$S$88</f>
        <v>0</v>
      </c>
      <c r="T213" s="11">
        <f>$T$88</f>
        <v>0</v>
      </c>
      <c r="U213" s="11">
        <f>$U$88</f>
        <v>0</v>
      </c>
      <c r="V213" s="146">
        <f>$V$88</f>
        <v>0</v>
      </c>
      <c r="W213" s="153">
        <f>$W$88</f>
        <v>0</v>
      </c>
      <c r="X213" s="11">
        <f>$X$88</f>
        <v>0</v>
      </c>
      <c r="Y213" s="11">
        <f>$Y$88</f>
        <v>0</v>
      </c>
      <c r="Z213" s="11">
        <f>$Z$88</f>
        <v>0</v>
      </c>
      <c r="AA213" s="153">
        <f>$AA$88</f>
        <v>0</v>
      </c>
      <c r="AB213" s="11">
        <f>$AB$88</f>
        <v>0</v>
      </c>
      <c r="AC213" s="11">
        <f>$AC$88</f>
        <v>0</v>
      </c>
      <c r="AD213" s="11">
        <f>$AD$88</f>
        <v>0</v>
      </c>
    </row>
    <row r="214" spans="1:30" s="76" customFormat="1" ht="12.75">
      <c r="A214" s="183" t="s">
        <v>103</v>
      </c>
      <c r="B214" s="167">
        <f aca="true" t="shared" si="38" ref="B214:Q214">B211+B212+B213</f>
        <v>24.3</v>
      </c>
      <c r="C214" s="167">
        <f t="shared" si="38"/>
        <v>656.1</v>
      </c>
      <c r="D214" s="167">
        <f t="shared" si="38"/>
        <v>131.15</v>
      </c>
      <c r="E214" s="167">
        <f t="shared" si="38"/>
        <v>811.55</v>
      </c>
      <c r="F214" s="167">
        <f t="shared" si="38"/>
        <v>461.79999999999995</v>
      </c>
      <c r="G214" s="167">
        <f t="shared" si="38"/>
        <v>404.1</v>
      </c>
      <c r="H214" s="167">
        <f t="shared" si="38"/>
        <v>81.11</v>
      </c>
      <c r="I214" s="167">
        <f t="shared" si="38"/>
        <v>947.01</v>
      </c>
      <c r="J214" s="167">
        <f t="shared" si="38"/>
        <v>0</v>
      </c>
      <c r="K214" s="167">
        <f t="shared" si="38"/>
        <v>0</v>
      </c>
      <c r="L214" s="167">
        <f t="shared" si="38"/>
        <v>0</v>
      </c>
      <c r="M214" s="167">
        <f t="shared" si="38"/>
        <v>0</v>
      </c>
      <c r="N214" s="167">
        <f t="shared" si="38"/>
        <v>0</v>
      </c>
      <c r="O214" s="167">
        <f t="shared" si="38"/>
        <v>0</v>
      </c>
      <c r="P214" s="167">
        <f t="shared" si="38"/>
        <v>0</v>
      </c>
      <c r="Q214" s="167">
        <f t="shared" si="38"/>
        <v>0</v>
      </c>
      <c r="R214" s="183" t="s">
        <v>103</v>
      </c>
      <c r="S214" s="167">
        <f aca="true" t="shared" si="39" ref="S214:AD214">S211+S212+S213</f>
        <v>0</v>
      </c>
      <c r="T214" s="167">
        <f t="shared" si="39"/>
        <v>0</v>
      </c>
      <c r="U214" s="167">
        <f t="shared" si="39"/>
        <v>0</v>
      </c>
      <c r="V214" s="167">
        <f t="shared" si="39"/>
        <v>0</v>
      </c>
      <c r="W214" s="167">
        <f t="shared" si="39"/>
        <v>0</v>
      </c>
      <c r="X214" s="167">
        <f t="shared" si="39"/>
        <v>0</v>
      </c>
      <c r="Y214" s="167">
        <f t="shared" si="39"/>
        <v>0</v>
      </c>
      <c r="Z214" s="167">
        <f t="shared" si="39"/>
        <v>0</v>
      </c>
      <c r="AA214" s="167">
        <f t="shared" si="39"/>
        <v>0</v>
      </c>
      <c r="AB214" s="167">
        <f t="shared" si="39"/>
        <v>0</v>
      </c>
      <c r="AC214" s="167">
        <f t="shared" si="39"/>
        <v>0</v>
      </c>
      <c r="AD214" s="167">
        <f t="shared" si="39"/>
        <v>0</v>
      </c>
    </row>
    <row r="215" spans="1:30" s="27" customFormat="1" ht="12.75">
      <c r="A215" s="174" t="s">
        <v>193</v>
      </c>
      <c r="B215" s="11"/>
      <c r="C215" s="11"/>
      <c r="D215" s="11"/>
      <c r="E215" s="146"/>
      <c r="F215" s="153"/>
      <c r="G215" s="11"/>
      <c r="H215" s="11"/>
      <c r="I215" s="11"/>
      <c r="J215" s="153"/>
      <c r="K215" s="11"/>
      <c r="L215" s="11"/>
      <c r="M215" s="146"/>
      <c r="N215" s="11"/>
      <c r="O215" s="11"/>
      <c r="P215" s="11"/>
      <c r="Q215" s="11"/>
      <c r="R215" s="174" t="s">
        <v>193</v>
      </c>
      <c r="S215" s="11"/>
      <c r="T215" s="11"/>
      <c r="U215" s="11"/>
      <c r="V215" s="146"/>
      <c r="W215" s="153"/>
      <c r="X215" s="11"/>
      <c r="Y215" s="11"/>
      <c r="Z215" s="11"/>
      <c r="AA215" s="153"/>
      <c r="AB215" s="11"/>
      <c r="AC215" s="11"/>
      <c r="AD215" s="11"/>
    </row>
    <row r="216" spans="1:30" s="27" customFormat="1" ht="12.75">
      <c r="A216" s="171" t="s">
        <v>194</v>
      </c>
      <c r="B216" s="11">
        <f>$B$2</f>
        <v>2655.8</v>
      </c>
      <c r="C216" s="11">
        <f>$C$2</f>
        <v>4383.2</v>
      </c>
      <c r="D216" s="11">
        <f>$D$2</f>
        <v>2.5100000000000002</v>
      </c>
      <c r="E216" s="146">
        <f>$E$2</f>
        <v>7041.51</v>
      </c>
      <c r="F216" s="153">
        <f>$F$2</f>
        <v>4414</v>
      </c>
      <c r="G216" s="11">
        <f>$G$2</f>
        <v>4530.3</v>
      </c>
      <c r="H216" s="11">
        <f>$H$2</f>
        <v>27.4</v>
      </c>
      <c r="I216" s="11">
        <f>$I$2</f>
        <v>8971.7</v>
      </c>
      <c r="J216" s="153">
        <f>$J$2</f>
        <v>3007.1</v>
      </c>
      <c r="K216" s="11">
        <f>$K$2</f>
        <v>2502.9</v>
      </c>
      <c r="L216" s="11">
        <f>$L$2</f>
        <v>0</v>
      </c>
      <c r="M216" s="146">
        <f>$M$2</f>
        <v>5510</v>
      </c>
      <c r="N216" s="11">
        <f>$N$2</f>
        <v>0</v>
      </c>
      <c r="O216" s="11">
        <f>$O$2</f>
        <v>4.4</v>
      </c>
      <c r="P216" s="11">
        <f>$P$2</f>
        <v>0</v>
      </c>
      <c r="Q216" s="11">
        <f>$Q$2</f>
        <v>4.4</v>
      </c>
      <c r="R216" s="171" t="s">
        <v>194</v>
      </c>
      <c r="S216" s="11">
        <f>$S$2</f>
        <v>161.5</v>
      </c>
      <c r="T216" s="11">
        <f>$T$2</f>
        <v>0</v>
      </c>
      <c r="U216" s="11">
        <f>$U$2</f>
        <v>0</v>
      </c>
      <c r="V216" s="146">
        <f>$V$2</f>
        <v>161.5</v>
      </c>
      <c r="W216" s="153">
        <f>$W$2</f>
        <v>0</v>
      </c>
      <c r="X216" s="11">
        <f>$X$2</f>
        <v>0</v>
      </c>
      <c r="Y216" s="11">
        <f>$Y$2</f>
        <v>0</v>
      </c>
      <c r="Z216" s="11">
        <f>$Z$2</f>
        <v>0</v>
      </c>
      <c r="AA216" s="153">
        <f>$AA$2</f>
        <v>0</v>
      </c>
      <c r="AB216" s="11">
        <f>$AB$2</f>
        <v>0</v>
      </c>
      <c r="AC216" s="11">
        <f>$AC$2</f>
        <v>0</v>
      </c>
      <c r="AD216" s="11">
        <f>$AD$2</f>
        <v>0</v>
      </c>
    </row>
    <row r="217" spans="1:30" s="27" customFormat="1" ht="12.75">
      <c r="A217" s="171" t="s">
        <v>195</v>
      </c>
      <c r="B217" s="11">
        <f>$B$8</f>
        <v>0</v>
      </c>
      <c r="C217" s="11">
        <f>$C$8</f>
        <v>0</v>
      </c>
      <c r="D217" s="11">
        <f>$D$8</f>
        <v>0</v>
      </c>
      <c r="E217" s="146">
        <f>$E$8</f>
        <v>0</v>
      </c>
      <c r="F217" s="153">
        <f>$F$8</f>
        <v>3884.9</v>
      </c>
      <c r="G217" s="11">
        <f>$G$8</f>
        <v>0</v>
      </c>
      <c r="H217" s="11">
        <f>$H$8</f>
        <v>0</v>
      </c>
      <c r="I217" s="11">
        <f>$I$8</f>
        <v>3884.9</v>
      </c>
      <c r="J217" s="153">
        <f>$J$8</f>
        <v>0</v>
      </c>
      <c r="K217" s="11">
        <f>$K$8</f>
        <v>0</v>
      </c>
      <c r="L217" s="11">
        <f>$L$8</f>
        <v>0</v>
      </c>
      <c r="M217" s="146">
        <f>$M$8</f>
        <v>0</v>
      </c>
      <c r="N217" s="11">
        <f>$N$8</f>
        <v>0</v>
      </c>
      <c r="O217" s="11">
        <f>$O$8</f>
        <v>0</v>
      </c>
      <c r="P217" s="11">
        <f>$P$8</f>
        <v>0</v>
      </c>
      <c r="Q217" s="11">
        <f>$Q$8</f>
        <v>0</v>
      </c>
      <c r="R217" s="171" t="s">
        <v>195</v>
      </c>
      <c r="S217" s="11">
        <f>$S$8</f>
        <v>2.8</v>
      </c>
      <c r="T217" s="11">
        <f>$T$8</f>
        <v>0</v>
      </c>
      <c r="U217" s="11">
        <f>$U$8</f>
        <v>0</v>
      </c>
      <c r="V217" s="146">
        <f>$V$8</f>
        <v>2.8</v>
      </c>
      <c r="W217" s="153">
        <f>$W$8</f>
        <v>0</v>
      </c>
      <c r="X217" s="11">
        <f>$X$8</f>
        <v>0</v>
      </c>
      <c r="Y217" s="11">
        <f>$Y$8</f>
        <v>0</v>
      </c>
      <c r="Z217" s="11">
        <f>$Z$8</f>
        <v>0</v>
      </c>
      <c r="AA217" s="153">
        <f>$AA$8</f>
        <v>0</v>
      </c>
      <c r="AB217" s="11">
        <f>$AB$8</f>
        <v>0</v>
      </c>
      <c r="AC217" s="11">
        <f>$AC$8</f>
        <v>0</v>
      </c>
      <c r="AD217" s="11">
        <f>$AD$8</f>
        <v>0</v>
      </c>
    </row>
    <row r="218" spans="1:30" s="27" customFormat="1" ht="12.75">
      <c r="A218" s="171" t="s">
        <v>196</v>
      </c>
      <c r="B218" s="11">
        <f>$B$27</f>
        <v>2008.3000000000002</v>
      </c>
      <c r="C218" s="11">
        <f>$C$27</f>
        <v>0</v>
      </c>
      <c r="D218" s="11">
        <f>$D$27</f>
        <v>1157.128</v>
      </c>
      <c r="E218" s="146">
        <f>$E$27</f>
        <v>3165.4280000000003</v>
      </c>
      <c r="F218" s="153">
        <f>$F$27</f>
        <v>3903.2999999999997</v>
      </c>
      <c r="G218" s="11">
        <f>$G$27</f>
        <v>820.3299999999999</v>
      </c>
      <c r="H218" s="11">
        <f>$H$27</f>
        <v>1071.394</v>
      </c>
      <c r="I218" s="11">
        <f>$I$27</f>
        <v>5795.0239999999985</v>
      </c>
      <c r="J218" s="153">
        <f>$J$27</f>
        <v>2392.4000000000005</v>
      </c>
      <c r="K218" s="11">
        <f>$K$27</f>
        <v>0</v>
      </c>
      <c r="L218" s="11">
        <f>$L$27</f>
        <v>15</v>
      </c>
      <c r="M218" s="146">
        <f>$M$27</f>
        <v>2407.4000000000005</v>
      </c>
      <c r="N218" s="11">
        <f>$N$27</f>
        <v>0</v>
      </c>
      <c r="O218" s="11">
        <f>$O$27</f>
        <v>0</v>
      </c>
      <c r="P218" s="11">
        <f>$P$27</f>
        <v>0</v>
      </c>
      <c r="Q218" s="11">
        <f>$Q$27</f>
        <v>0</v>
      </c>
      <c r="R218" s="171" t="s">
        <v>196</v>
      </c>
      <c r="S218" s="11">
        <f>$S$27</f>
        <v>550</v>
      </c>
      <c r="T218" s="11">
        <f>$T$27</f>
        <v>132.4</v>
      </c>
      <c r="U218" s="11">
        <f>$U$27</f>
        <v>14.524999999999999</v>
      </c>
      <c r="V218" s="146">
        <f>$V$27</f>
        <v>696.925</v>
      </c>
      <c r="W218" s="153">
        <f>$W$27</f>
        <v>5</v>
      </c>
      <c r="X218" s="11">
        <f>$X$27</f>
        <v>0</v>
      </c>
      <c r="Y218" s="11">
        <f>$Y$27</f>
        <v>0</v>
      </c>
      <c r="Z218" s="11">
        <f>$Z$27</f>
        <v>5</v>
      </c>
      <c r="AA218" s="153">
        <f>$AA$27</f>
        <v>0</v>
      </c>
      <c r="AB218" s="11">
        <f>$AB$27</f>
        <v>0</v>
      </c>
      <c r="AC218" s="11">
        <f>$AC$27</f>
        <v>0</v>
      </c>
      <c r="AD218" s="11">
        <f>$AD$27</f>
        <v>0</v>
      </c>
    </row>
    <row r="219" spans="1:30" s="27" customFormat="1" ht="12.75">
      <c r="A219" s="171" t="s">
        <v>197</v>
      </c>
      <c r="B219" s="11">
        <f>$B$39</f>
        <v>858.2</v>
      </c>
      <c r="C219" s="11">
        <f>$C$39</f>
        <v>149.774</v>
      </c>
      <c r="D219" s="11">
        <f>$D$39</f>
        <v>0</v>
      </c>
      <c r="E219" s="146">
        <f>$E$39</f>
        <v>1007.974</v>
      </c>
      <c r="F219" s="153">
        <f>$F$39</f>
        <v>3653.6</v>
      </c>
      <c r="G219" s="11">
        <f>$G$39</f>
        <v>622.043</v>
      </c>
      <c r="H219" s="11">
        <f>$H$39</f>
        <v>125.54400000000001</v>
      </c>
      <c r="I219" s="11">
        <f>$I$39</f>
        <v>4401.186999999999</v>
      </c>
      <c r="J219" s="153">
        <f>$J$39</f>
        <v>2323.9</v>
      </c>
      <c r="K219" s="11">
        <f>$K$39</f>
        <v>120.92</v>
      </c>
      <c r="L219" s="11">
        <f>$L$39</f>
        <v>0</v>
      </c>
      <c r="M219" s="146">
        <f>$M$39</f>
        <v>2444.82</v>
      </c>
      <c r="N219" s="11">
        <f>$N$39</f>
        <v>0</v>
      </c>
      <c r="O219" s="11">
        <f>$O$39</f>
        <v>0</v>
      </c>
      <c r="P219" s="11">
        <f>$P$39</f>
        <v>0</v>
      </c>
      <c r="Q219" s="11">
        <f>$Q$39</f>
        <v>0</v>
      </c>
      <c r="R219" s="171" t="s">
        <v>197</v>
      </c>
      <c r="S219" s="11">
        <f>$S$39</f>
        <v>331.5</v>
      </c>
      <c r="T219" s="11">
        <f>$T$39</f>
        <v>0</v>
      </c>
      <c r="U219" s="11">
        <f>$U$39</f>
        <v>8.107</v>
      </c>
      <c r="V219" s="146">
        <f>$V$39</f>
        <v>339.60699999999997</v>
      </c>
      <c r="W219" s="153">
        <f>$W$39</f>
        <v>0</v>
      </c>
      <c r="X219" s="11">
        <f>$X$39</f>
        <v>0</v>
      </c>
      <c r="Y219" s="11">
        <f>$Y$39</f>
        <v>0</v>
      </c>
      <c r="Z219" s="11">
        <f>$Z$39</f>
        <v>0</v>
      </c>
      <c r="AA219" s="153">
        <f>$AA$39</f>
        <v>9.3</v>
      </c>
      <c r="AB219" s="11">
        <f>$AB$39</f>
        <v>0</v>
      </c>
      <c r="AC219" s="11">
        <f>$AC$39</f>
        <v>0</v>
      </c>
      <c r="AD219" s="11">
        <f>$AD$39</f>
        <v>9.3</v>
      </c>
    </row>
    <row r="220" spans="1:30" s="27" customFormat="1" ht="12.75">
      <c r="A220" s="171" t="s">
        <v>198</v>
      </c>
      <c r="B220" s="11">
        <f>$B$43</f>
        <v>0</v>
      </c>
      <c r="C220" s="11">
        <f>$C$43</f>
        <v>3</v>
      </c>
      <c r="D220" s="11">
        <f>$D$43</f>
        <v>0</v>
      </c>
      <c r="E220" s="146">
        <f>$E$43</f>
        <v>3</v>
      </c>
      <c r="F220" s="153">
        <f>$F$43</f>
        <v>0</v>
      </c>
      <c r="G220" s="11">
        <f>$G$43</f>
        <v>13.6</v>
      </c>
      <c r="H220" s="11">
        <f>$H$43</f>
        <v>0</v>
      </c>
      <c r="I220" s="11">
        <f>$I$43</f>
        <v>13.6</v>
      </c>
      <c r="J220" s="153">
        <f>$J$43</f>
        <v>0</v>
      </c>
      <c r="K220" s="11">
        <f>$K$43</f>
        <v>0</v>
      </c>
      <c r="L220" s="11">
        <f>$L$43</f>
        <v>0</v>
      </c>
      <c r="M220" s="146">
        <f>$M$43</f>
        <v>0</v>
      </c>
      <c r="N220" s="11">
        <f>$N$43</f>
        <v>0</v>
      </c>
      <c r="O220" s="11">
        <f>$O$43</f>
        <v>0</v>
      </c>
      <c r="P220" s="11">
        <f>$P$43</f>
        <v>0</v>
      </c>
      <c r="Q220" s="11">
        <f>$Q$43</f>
        <v>0</v>
      </c>
      <c r="R220" s="171" t="s">
        <v>198</v>
      </c>
      <c r="S220" s="11">
        <f>$S$43</f>
        <v>0</v>
      </c>
      <c r="T220" s="11">
        <f>$T$43</f>
        <v>0</v>
      </c>
      <c r="U220" s="11">
        <f>$U$43</f>
        <v>0</v>
      </c>
      <c r="V220" s="146">
        <f>$V$43</f>
        <v>0</v>
      </c>
      <c r="W220" s="153">
        <f>$W$43</f>
        <v>0</v>
      </c>
      <c r="X220" s="11">
        <f>$X$43</f>
        <v>0</v>
      </c>
      <c r="Y220" s="11">
        <f>$Y$43</f>
        <v>0</v>
      </c>
      <c r="Z220" s="11">
        <f>$Z$43</f>
        <v>0</v>
      </c>
      <c r="AA220" s="153">
        <f>$AA$43</f>
        <v>0</v>
      </c>
      <c r="AB220" s="11">
        <f>$AB$43</f>
        <v>0</v>
      </c>
      <c r="AC220" s="11">
        <f>$AC$43</f>
        <v>0</v>
      </c>
      <c r="AD220" s="11">
        <f>$AD$43</f>
        <v>0</v>
      </c>
    </row>
    <row r="221" spans="1:30" s="27" customFormat="1" ht="12.75">
      <c r="A221" s="171" t="s">
        <v>199</v>
      </c>
      <c r="B221" s="11">
        <f>$B$70</f>
        <v>3791.8</v>
      </c>
      <c r="C221" s="11">
        <f>$C$70</f>
        <v>0</v>
      </c>
      <c r="D221" s="11">
        <f>$D$70</f>
        <v>0</v>
      </c>
      <c r="E221" s="146">
        <f>$E$70</f>
        <v>3791.8</v>
      </c>
      <c r="F221" s="153">
        <f>$F$70</f>
        <v>2778.5</v>
      </c>
      <c r="G221" s="11">
        <f>$G$70</f>
        <v>0</v>
      </c>
      <c r="H221" s="11">
        <f>$H$70</f>
        <v>1533.28</v>
      </c>
      <c r="I221" s="11">
        <f>$I$70</f>
        <v>4311.78</v>
      </c>
      <c r="J221" s="153">
        <f>$J$70</f>
        <v>0</v>
      </c>
      <c r="K221" s="11">
        <f>$K$70</f>
        <v>0</v>
      </c>
      <c r="L221" s="11">
        <f>$L$70</f>
        <v>0</v>
      </c>
      <c r="M221" s="146">
        <f>$M$70</f>
        <v>0</v>
      </c>
      <c r="N221" s="11">
        <f>$N$70</f>
        <v>0</v>
      </c>
      <c r="O221" s="11">
        <f>$O$70</f>
        <v>0</v>
      </c>
      <c r="P221" s="11">
        <f>$P$70</f>
        <v>0</v>
      </c>
      <c r="Q221" s="11">
        <f>$Q$70</f>
        <v>0</v>
      </c>
      <c r="R221" s="171" t="s">
        <v>199</v>
      </c>
      <c r="S221" s="11">
        <f>$S$70</f>
        <v>117.2</v>
      </c>
      <c r="T221" s="11">
        <f>$T$70</f>
        <v>0</v>
      </c>
      <c r="U221" s="11">
        <f>$U$70</f>
        <v>57.802</v>
      </c>
      <c r="V221" s="146">
        <f>$V$70</f>
        <v>175.002</v>
      </c>
      <c r="W221" s="153">
        <f>$W$70</f>
        <v>0</v>
      </c>
      <c r="X221" s="11">
        <f>$X$70</f>
        <v>0</v>
      </c>
      <c r="Y221" s="11">
        <f>$Y$70</f>
        <v>0</v>
      </c>
      <c r="Z221" s="11">
        <f>$Z$70</f>
        <v>0</v>
      </c>
      <c r="AA221" s="153">
        <f>$AA$70</f>
        <v>0</v>
      </c>
      <c r="AB221" s="11">
        <f>$AB$70</f>
        <v>0</v>
      </c>
      <c r="AC221" s="11">
        <f>$AC$70</f>
        <v>0</v>
      </c>
      <c r="AD221" s="11">
        <f>$AD$70</f>
        <v>0</v>
      </c>
    </row>
    <row r="222" spans="1:30" s="27" customFormat="1" ht="12.75">
      <c r="A222" s="171" t="s">
        <v>200</v>
      </c>
      <c r="B222" s="11">
        <f>$B$74</f>
        <v>0.9</v>
      </c>
      <c r="C222" s="11">
        <f>$C$74</f>
        <v>0</v>
      </c>
      <c r="D222" s="11">
        <f>$D$74</f>
        <v>0</v>
      </c>
      <c r="E222" s="146">
        <f>$E$74</f>
        <v>0.9</v>
      </c>
      <c r="F222" s="153">
        <f>$F$74</f>
        <v>15.9</v>
      </c>
      <c r="G222" s="11">
        <f>$G$74</f>
        <v>0</v>
      </c>
      <c r="H222" s="11">
        <f>$H$74</f>
        <v>0</v>
      </c>
      <c r="I222" s="11">
        <f>$I$74</f>
        <v>15.9</v>
      </c>
      <c r="J222" s="153">
        <f>$J$74</f>
        <v>0</v>
      </c>
      <c r="K222" s="11">
        <f>$K$74</f>
        <v>0</v>
      </c>
      <c r="L222" s="11">
        <f>$L$74</f>
        <v>0</v>
      </c>
      <c r="M222" s="146">
        <f>$M$74</f>
        <v>0</v>
      </c>
      <c r="N222" s="11">
        <f>$N$74</f>
        <v>0</v>
      </c>
      <c r="O222" s="11">
        <f>$O$74</f>
        <v>0</v>
      </c>
      <c r="P222" s="11">
        <f>$P$74</f>
        <v>0</v>
      </c>
      <c r="Q222" s="11">
        <f>$Q$74</f>
        <v>0</v>
      </c>
      <c r="R222" s="171" t="s">
        <v>200</v>
      </c>
      <c r="S222" s="11">
        <f>$S$74</f>
        <v>0.4</v>
      </c>
      <c r="T222" s="11">
        <f>$T$74</f>
        <v>0</v>
      </c>
      <c r="U222" s="11">
        <f>$U$74</f>
        <v>0</v>
      </c>
      <c r="V222" s="146">
        <f>$V$74</f>
        <v>0.4</v>
      </c>
      <c r="W222" s="153">
        <f>$W$74</f>
        <v>0</v>
      </c>
      <c r="X222" s="11">
        <f>$X$74</f>
        <v>0</v>
      </c>
      <c r="Y222" s="11">
        <f>$Y$74</f>
        <v>0</v>
      </c>
      <c r="Z222" s="11">
        <f>$Z$74</f>
        <v>0</v>
      </c>
      <c r="AA222" s="153">
        <f>$AA$74</f>
        <v>0</v>
      </c>
      <c r="AB222" s="11">
        <f>$AB$74</f>
        <v>0</v>
      </c>
      <c r="AC222" s="11">
        <f>$AC$74</f>
        <v>0</v>
      </c>
      <c r="AD222" s="11">
        <f>$AD$74</f>
        <v>0</v>
      </c>
    </row>
    <row r="223" spans="1:30" s="27" customFormat="1" ht="12.75">
      <c r="A223" s="171" t="s">
        <v>201</v>
      </c>
      <c r="B223" s="11">
        <f>$B$75</f>
        <v>0</v>
      </c>
      <c r="C223" s="11">
        <f>$C$75</f>
        <v>0</v>
      </c>
      <c r="D223" s="11">
        <f>$D$75</f>
        <v>0</v>
      </c>
      <c r="E223" s="146">
        <f>$E$75</f>
        <v>0</v>
      </c>
      <c r="F223" s="153">
        <f>$F$75</f>
        <v>140.48</v>
      </c>
      <c r="G223" s="11">
        <f>$G$75</f>
        <v>0</v>
      </c>
      <c r="H223" s="11">
        <f>$H$75</f>
        <v>0</v>
      </c>
      <c r="I223" s="11">
        <f>$I$75</f>
        <v>140.48</v>
      </c>
      <c r="J223" s="153">
        <f>$J$75</f>
        <v>117.39000000000001</v>
      </c>
      <c r="K223" s="11">
        <f>$K$75</f>
        <v>0</v>
      </c>
      <c r="L223" s="11">
        <f>$L$75</f>
        <v>0</v>
      </c>
      <c r="M223" s="146">
        <f>$M$75</f>
        <v>117.39000000000001</v>
      </c>
      <c r="N223" s="11">
        <f>$N$75</f>
        <v>0</v>
      </c>
      <c r="O223" s="11">
        <f>$O$75</f>
        <v>0</v>
      </c>
      <c r="P223" s="11">
        <f>$P$75</f>
        <v>0</v>
      </c>
      <c r="Q223" s="11">
        <f>$Q$75</f>
        <v>0</v>
      </c>
      <c r="R223" s="171" t="s">
        <v>201</v>
      </c>
      <c r="S223" s="11">
        <f>$S$75</f>
        <v>0</v>
      </c>
      <c r="T223" s="11">
        <f>$T$75</f>
        <v>0</v>
      </c>
      <c r="U223" s="11">
        <f>$U$75</f>
        <v>0</v>
      </c>
      <c r="V223" s="146">
        <f>$V$75</f>
        <v>0</v>
      </c>
      <c r="W223" s="153">
        <f>$W$75</f>
        <v>0</v>
      </c>
      <c r="X223" s="11">
        <f>$X$75</f>
        <v>0</v>
      </c>
      <c r="Y223" s="11">
        <f>$Y$75</f>
        <v>0</v>
      </c>
      <c r="Z223" s="11">
        <f>$Z$75</f>
        <v>0</v>
      </c>
      <c r="AA223" s="153">
        <f>$AA$75</f>
        <v>0</v>
      </c>
      <c r="AB223" s="11">
        <f>$AB$75</f>
        <v>0</v>
      </c>
      <c r="AC223" s="11">
        <f>$AC$75</f>
        <v>0</v>
      </c>
      <c r="AD223" s="11">
        <f>$AD$75</f>
        <v>0</v>
      </c>
    </row>
    <row r="224" spans="1:30" s="76" customFormat="1" ht="12.75">
      <c r="A224" s="183" t="s">
        <v>103</v>
      </c>
      <c r="B224" s="167">
        <f aca="true" t="shared" si="40" ref="B224:Q224">B216+B217+B218+B219+B220+B221+B222+B223</f>
        <v>9315</v>
      </c>
      <c r="C224" s="167">
        <f t="shared" si="40"/>
        <v>4535.974</v>
      </c>
      <c r="D224" s="167">
        <f t="shared" si="40"/>
        <v>1159.638</v>
      </c>
      <c r="E224" s="167">
        <f t="shared" si="40"/>
        <v>15010.612</v>
      </c>
      <c r="F224" s="167">
        <f t="shared" si="40"/>
        <v>18790.68</v>
      </c>
      <c r="G224" s="167">
        <f t="shared" si="40"/>
        <v>5986.273</v>
      </c>
      <c r="H224" s="167">
        <f t="shared" si="40"/>
        <v>2757.6180000000004</v>
      </c>
      <c r="I224" s="167">
        <f t="shared" si="40"/>
        <v>27534.570999999996</v>
      </c>
      <c r="J224" s="167">
        <f t="shared" si="40"/>
        <v>7840.79</v>
      </c>
      <c r="K224" s="167">
        <f t="shared" si="40"/>
        <v>2623.82</v>
      </c>
      <c r="L224" s="167">
        <f t="shared" si="40"/>
        <v>15</v>
      </c>
      <c r="M224" s="167">
        <f t="shared" si="40"/>
        <v>10479.61</v>
      </c>
      <c r="N224" s="167">
        <f t="shared" si="40"/>
        <v>0</v>
      </c>
      <c r="O224" s="167">
        <f t="shared" si="40"/>
        <v>4.4</v>
      </c>
      <c r="P224" s="167">
        <f t="shared" si="40"/>
        <v>0</v>
      </c>
      <c r="Q224" s="167">
        <f t="shared" si="40"/>
        <v>4.4</v>
      </c>
      <c r="R224" s="183" t="s">
        <v>103</v>
      </c>
      <c r="S224" s="167">
        <f aca="true" t="shared" si="41" ref="S224:AD224">S216+S217+S218+S219+S220+S221+S222+S223</f>
        <v>1163.4</v>
      </c>
      <c r="T224" s="167">
        <f t="shared" si="41"/>
        <v>132.4</v>
      </c>
      <c r="U224" s="167">
        <f t="shared" si="41"/>
        <v>80.434</v>
      </c>
      <c r="V224" s="167">
        <f t="shared" si="41"/>
        <v>1376.234</v>
      </c>
      <c r="W224" s="167">
        <f t="shared" si="41"/>
        <v>5</v>
      </c>
      <c r="X224" s="167">
        <f t="shared" si="41"/>
        <v>0</v>
      </c>
      <c r="Y224" s="167">
        <f t="shared" si="41"/>
        <v>0</v>
      </c>
      <c r="Z224" s="167">
        <f t="shared" si="41"/>
        <v>5</v>
      </c>
      <c r="AA224" s="167">
        <f t="shared" si="41"/>
        <v>9.3</v>
      </c>
      <c r="AB224" s="167">
        <f t="shared" si="41"/>
        <v>0</v>
      </c>
      <c r="AC224" s="167">
        <f t="shared" si="41"/>
        <v>0</v>
      </c>
      <c r="AD224" s="167">
        <f t="shared" si="41"/>
        <v>9.3</v>
      </c>
    </row>
    <row r="225" spans="1:30" s="27" customFormat="1" ht="12.75">
      <c r="A225" s="174" t="s">
        <v>202</v>
      </c>
      <c r="B225" s="11"/>
      <c r="C225" s="11"/>
      <c r="D225" s="11"/>
      <c r="E225" s="146"/>
      <c r="F225" s="153"/>
      <c r="G225" s="11"/>
      <c r="H225" s="11"/>
      <c r="I225" s="11"/>
      <c r="J225" s="153"/>
      <c r="K225" s="11"/>
      <c r="L225" s="11"/>
      <c r="M225" s="146"/>
      <c r="N225" s="11"/>
      <c r="O225" s="11"/>
      <c r="P225" s="11"/>
      <c r="Q225" s="11"/>
      <c r="R225" s="174" t="s">
        <v>202</v>
      </c>
      <c r="S225" s="11"/>
      <c r="T225" s="11"/>
      <c r="U225" s="11"/>
      <c r="V225" s="146"/>
      <c r="W225" s="153"/>
      <c r="X225" s="11"/>
      <c r="Y225" s="11"/>
      <c r="Z225" s="11"/>
      <c r="AA225" s="153"/>
      <c r="AB225" s="11"/>
      <c r="AC225" s="11"/>
      <c r="AD225" s="11"/>
    </row>
    <row r="226" spans="1:30" s="27" customFormat="1" ht="12.75">
      <c r="A226" s="171" t="s">
        <v>203</v>
      </c>
      <c r="B226" s="11">
        <f>$B$4</f>
        <v>5976.8</v>
      </c>
      <c r="C226" s="11">
        <f>$C$4</f>
        <v>1959.873</v>
      </c>
      <c r="D226" s="11">
        <f>$D$4</f>
        <v>76.4</v>
      </c>
      <c r="E226" s="146">
        <f>$E$4</f>
        <v>8013.072999999999</v>
      </c>
      <c r="F226" s="153">
        <f>$F$4</f>
        <v>1155.9</v>
      </c>
      <c r="G226" s="11">
        <f>$G$4</f>
        <v>385.43</v>
      </c>
      <c r="H226" s="11">
        <f>$H$4</f>
        <v>914.8</v>
      </c>
      <c r="I226" s="11">
        <f>$I$4</f>
        <v>2456.13</v>
      </c>
      <c r="J226" s="153">
        <f>$J$4</f>
        <v>220.5</v>
      </c>
      <c r="K226" s="11">
        <f>$K$4</f>
        <v>0</v>
      </c>
      <c r="L226" s="11">
        <f>$L$4</f>
        <v>0</v>
      </c>
      <c r="M226" s="146">
        <f>$M$4</f>
        <v>220.5</v>
      </c>
      <c r="N226" s="11">
        <f>$N$4</f>
        <v>0</v>
      </c>
      <c r="O226" s="11">
        <f>$O$4</f>
        <v>0</v>
      </c>
      <c r="P226" s="11">
        <f>$P$4</f>
        <v>0</v>
      </c>
      <c r="Q226" s="11">
        <f>$Q$4</f>
        <v>0</v>
      </c>
      <c r="R226" s="171" t="s">
        <v>203</v>
      </c>
      <c r="S226" s="11">
        <f>$S$4</f>
        <v>163.39999999999998</v>
      </c>
      <c r="T226" s="11">
        <f>$T$4</f>
        <v>15.59</v>
      </c>
      <c r="U226" s="11">
        <f>$U$4</f>
        <v>0</v>
      </c>
      <c r="V226" s="146">
        <f>$V$4</f>
        <v>178.99</v>
      </c>
      <c r="W226" s="153">
        <f>$W$4</f>
        <v>10.8</v>
      </c>
      <c r="X226" s="11">
        <f>$X$4</f>
        <v>24.94</v>
      </c>
      <c r="Y226" s="11">
        <f>$Y$4</f>
        <v>0</v>
      </c>
      <c r="Z226" s="11">
        <f>$Z$4</f>
        <v>35.74</v>
      </c>
      <c r="AA226" s="153">
        <f>$AA$4</f>
        <v>0</v>
      </c>
      <c r="AB226" s="11">
        <f>$AB$4</f>
        <v>0</v>
      </c>
      <c r="AC226" s="11">
        <f>$AC$4</f>
        <v>0</v>
      </c>
      <c r="AD226" s="11">
        <f>$AD$4</f>
        <v>0</v>
      </c>
    </row>
    <row r="227" spans="1:30" s="27" customFormat="1" ht="12.75">
      <c r="A227" s="171" t="s">
        <v>204</v>
      </c>
      <c r="B227" s="11">
        <f>$B$16</f>
        <v>0</v>
      </c>
      <c r="C227" s="11">
        <f>$C$16</f>
        <v>0</v>
      </c>
      <c r="D227" s="11">
        <f>$D$16</f>
        <v>0</v>
      </c>
      <c r="E227" s="146">
        <f>$E$16</f>
        <v>0</v>
      </c>
      <c r="F227" s="153">
        <f>$F$16</f>
        <v>0</v>
      </c>
      <c r="G227" s="11">
        <f>$G$16</f>
        <v>0</v>
      </c>
      <c r="H227" s="11">
        <f>$H$16</f>
        <v>0</v>
      </c>
      <c r="I227" s="11">
        <f>$I$16</f>
        <v>0</v>
      </c>
      <c r="J227" s="153">
        <f>$J$16</f>
        <v>0</v>
      </c>
      <c r="K227" s="11">
        <f>$K$16</f>
        <v>0</v>
      </c>
      <c r="L227" s="11">
        <f>$L$16</f>
        <v>0</v>
      </c>
      <c r="M227" s="146">
        <f>$M$16</f>
        <v>0</v>
      </c>
      <c r="N227" s="11">
        <f>$N$16</f>
        <v>0</v>
      </c>
      <c r="O227" s="11">
        <f>$O$16</f>
        <v>0</v>
      </c>
      <c r="P227" s="11">
        <f>$P$16</f>
        <v>0</v>
      </c>
      <c r="Q227" s="11">
        <f>$Q$16</f>
        <v>0</v>
      </c>
      <c r="R227" s="171" t="s">
        <v>204</v>
      </c>
      <c r="S227" s="11">
        <f>$S$16</f>
        <v>0</v>
      </c>
      <c r="T227" s="11">
        <f>$T$16</f>
        <v>0</v>
      </c>
      <c r="U227" s="11">
        <f>$U$16</f>
        <v>0</v>
      </c>
      <c r="V227" s="146">
        <f>$V$16</f>
        <v>0</v>
      </c>
      <c r="W227" s="153">
        <f>$W$16</f>
        <v>0</v>
      </c>
      <c r="X227" s="11">
        <f>$X$16</f>
        <v>0</v>
      </c>
      <c r="Y227" s="11">
        <f>$Y$16</f>
        <v>0</v>
      </c>
      <c r="Z227" s="11">
        <f>$Z$16</f>
        <v>0</v>
      </c>
      <c r="AA227" s="153">
        <f>$AA$16</f>
        <v>0</v>
      </c>
      <c r="AB227" s="11">
        <f>$AB$16</f>
        <v>0</v>
      </c>
      <c r="AC227" s="11">
        <f>$AC$16</f>
        <v>0</v>
      </c>
      <c r="AD227" s="11">
        <f>$AD$16</f>
        <v>0</v>
      </c>
    </row>
    <row r="228" spans="1:30" s="27" customFormat="1" ht="12.75">
      <c r="A228" s="171" t="s">
        <v>205</v>
      </c>
      <c r="B228" s="11">
        <f>$B$44</f>
        <v>0</v>
      </c>
      <c r="C228" s="11">
        <f>$C$44</f>
        <v>53.1</v>
      </c>
      <c r="D228" s="11">
        <f>$D$44</f>
        <v>0</v>
      </c>
      <c r="E228" s="146">
        <f>$E$44</f>
        <v>53.1</v>
      </c>
      <c r="F228" s="153">
        <f>$F$44</f>
        <v>0</v>
      </c>
      <c r="G228" s="11">
        <f>$G$44</f>
        <v>63.8</v>
      </c>
      <c r="H228" s="11">
        <f>$H$44</f>
        <v>0</v>
      </c>
      <c r="I228" s="11">
        <f>$I$44</f>
        <v>63.8</v>
      </c>
      <c r="J228" s="153">
        <f>$J$44</f>
        <v>0</v>
      </c>
      <c r="K228" s="11">
        <f>$K$44</f>
        <v>0</v>
      </c>
      <c r="L228" s="11">
        <f>$L$44</f>
        <v>26.8</v>
      </c>
      <c r="M228" s="146">
        <f>$M$44</f>
        <v>26.8</v>
      </c>
      <c r="N228" s="11">
        <f>$N$44</f>
        <v>0</v>
      </c>
      <c r="O228" s="11">
        <f>$O$44</f>
        <v>0</v>
      </c>
      <c r="P228" s="11">
        <f>$P$44</f>
        <v>0</v>
      </c>
      <c r="Q228" s="11">
        <f>$Q$44</f>
        <v>0</v>
      </c>
      <c r="R228" s="171" t="s">
        <v>205</v>
      </c>
      <c r="S228" s="11">
        <f>$S$44</f>
        <v>0</v>
      </c>
      <c r="T228" s="11">
        <f>$T$44</f>
        <v>0</v>
      </c>
      <c r="U228" s="11">
        <f>$U$44</f>
        <v>0</v>
      </c>
      <c r="V228" s="146">
        <f>$V$44</f>
        <v>0</v>
      </c>
      <c r="W228" s="153">
        <f>$W$44</f>
        <v>0</v>
      </c>
      <c r="X228" s="11">
        <f>$X$44</f>
        <v>0</v>
      </c>
      <c r="Y228" s="11">
        <f>$Y$44</f>
        <v>0</v>
      </c>
      <c r="Z228" s="11">
        <f>$Z$44</f>
        <v>0</v>
      </c>
      <c r="AA228" s="153">
        <f>$AA$44</f>
        <v>0</v>
      </c>
      <c r="AB228" s="11">
        <f>$AB$44</f>
        <v>0</v>
      </c>
      <c r="AC228" s="11">
        <f>$AC$44</f>
        <v>0</v>
      </c>
      <c r="AD228" s="11">
        <f>$AD$44</f>
        <v>0</v>
      </c>
    </row>
    <row r="229" spans="1:30" s="27" customFormat="1" ht="12.75">
      <c r="A229" s="171" t="s">
        <v>206</v>
      </c>
      <c r="B229" s="11">
        <f>$B$64</f>
        <v>1017.6</v>
      </c>
      <c r="C229" s="11">
        <f>$C$64</f>
        <v>467.29999999999995</v>
      </c>
      <c r="D229" s="11">
        <f>$D$64</f>
        <v>0</v>
      </c>
      <c r="E229" s="146">
        <f>$E$64</f>
        <v>1484.9</v>
      </c>
      <c r="F229" s="153">
        <f>$F$64</f>
        <v>2950.8</v>
      </c>
      <c r="G229" s="11">
        <f>$G$64</f>
        <v>1236.8400000000001</v>
      </c>
      <c r="H229" s="11">
        <f>$H$64</f>
        <v>0</v>
      </c>
      <c r="I229" s="11">
        <f>$I$64</f>
        <v>4187.639999999999</v>
      </c>
      <c r="J229" s="153">
        <f>$J$64</f>
        <v>0</v>
      </c>
      <c r="K229" s="11">
        <f>$K$64</f>
        <v>0</v>
      </c>
      <c r="L229" s="11">
        <f>$L$64</f>
        <v>0</v>
      </c>
      <c r="M229" s="146">
        <f>$M$64</f>
        <v>0</v>
      </c>
      <c r="N229" s="11">
        <f>$N$64</f>
        <v>0</v>
      </c>
      <c r="O229" s="11">
        <f>$O$64</f>
        <v>0</v>
      </c>
      <c r="P229" s="11">
        <f>$P$64</f>
        <v>0</v>
      </c>
      <c r="Q229" s="11">
        <f>$Q$64</f>
        <v>0</v>
      </c>
      <c r="R229" s="171" t="s">
        <v>206</v>
      </c>
      <c r="S229" s="11">
        <f>$S$64</f>
        <v>455.4</v>
      </c>
      <c r="T229" s="11">
        <f>$T$64</f>
        <v>64.8</v>
      </c>
      <c r="U229" s="11">
        <f>$U$64</f>
        <v>0</v>
      </c>
      <c r="V229" s="146">
        <f>$V$64</f>
        <v>520.1999999999999</v>
      </c>
      <c r="W229" s="153">
        <f>$W$64</f>
        <v>0</v>
      </c>
      <c r="X229" s="11">
        <f>$X$64</f>
        <v>0</v>
      </c>
      <c r="Y229" s="11">
        <f>$Y$64</f>
        <v>0</v>
      </c>
      <c r="Z229" s="11">
        <f>$Z$64</f>
        <v>0</v>
      </c>
      <c r="AA229" s="153">
        <f>$AA$64</f>
        <v>0</v>
      </c>
      <c r="AB229" s="11">
        <f>$AB$64</f>
        <v>0</v>
      </c>
      <c r="AC229" s="11">
        <f>$AC$64</f>
        <v>0</v>
      </c>
      <c r="AD229" s="11">
        <f>$AD$64</f>
        <v>0</v>
      </c>
    </row>
    <row r="230" spans="1:30" s="76" customFormat="1" ht="12.75">
      <c r="A230" s="183" t="s">
        <v>103</v>
      </c>
      <c r="B230" s="167">
        <f aca="true" t="shared" si="42" ref="B230:Q230">B226+B227+B228+B229</f>
        <v>6994.400000000001</v>
      </c>
      <c r="C230" s="167">
        <f t="shared" si="42"/>
        <v>2480.273</v>
      </c>
      <c r="D230" s="167">
        <f t="shared" si="42"/>
        <v>76.4</v>
      </c>
      <c r="E230" s="167">
        <f t="shared" si="42"/>
        <v>9551.073</v>
      </c>
      <c r="F230" s="167">
        <f t="shared" si="42"/>
        <v>4106.700000000001</v>
      </c>
      <c r="G230" s="167">
        <f t="shared" si="42"/>
        <v>1686.0700000000002</v>
      </c>
      <c r="H230" s="167">
        <f t="shared" si="42"/>
        <v>914.8</v>
      </c>
      <c r="I230" s="167">
        <f t="shared" si="42"/>
        <v>6707.57</v>
      </c>
      <c r="J230" s="167">
        <f t="shared" si="42"/>
        <v>220.5</v>
      </c>
      <c r="K230" s="167">
        <f t="shared" si="42"/>
        <v>0</v>
      </c>
      <c r="L230" s="167">
        <f t="shared" si="42"/>
        <v>26.8</v>
      </c>
      <c r="M230" s="167">
        <f t="shared" si="42"/>
        <v>247.3</v>
      </c>
      <c r="N230" s="167">
        <f t="shared" si="42"/>
        <v>0</v>
      </c>
      <c r="O230" s="167">
        <f t="shared" si="42"/>
        <v>0</v>
      </c>
      <c r="P230" s="167">
        <f t="shared" si="42"/>
        <v>0</v>
      </c>
      <c r="Q230" s="167">
        <f t="shared" si="42"/>
        <v>0</v>
      </c>
      <c r="R230" s="183" t="s">
        <v>103</v>
      </c>
      <c r="S230" s="167">
        <f aca="true" t="shared" si="43" ref="S230:AD230">S226+S227+S228+S229</f>
        <v>618.8</v>
      </c>
      <c r="T230" s="167">
        <f t="shared" si="43"/>
        <v>80.39</v>
      </c>
      <c r="U230" s="167">
        <f t="shared" si="43"/>
        <v>0</v>
      </c>
      <c r="V230" s="167">
        <f t="shared" si="43"/>
        <v>699.1899999999999</v>
      </c>
      <c r="W230" s="167">
        <f t="shared" si="43"/>
        <v>10.8</v>
      </c>
      <c r="X230" s="167">
        <f t="shared" si="43"/>
        <v>24.94</v>
      </c>
      <c r="Y230" s="167">
        <f t="shared" si="43"/>
        <v>0</v>
      </c>
      <c r="Z230" s="167">
        <f t="shared" si="43"/>
        <v>35.74</v>
      </c>
      <c r="AA230" s="167">
        <f t="shared" si="43"/>
        <v>0</v>
      </c>
      <c r="AB230" s="167">
        <f t="shared" si="43"/>
        <v>0</v>
      </c>
      <c r="AC230" s="167">
        <f t="shared" si="43"/>
        <v>0</v>
      </c>
      <c r="AD230" s="167">
        <f t="shared" si="43"/>
        <v>0</v>
      </c>
    </row>
    <row r="231" spans="1:30" s="27" customFormat="1" ht="12.75">
      <c r="A231" s="174" t="s">
        <v>207</v>
      </c>
      <c r="B231" s="11"/>
      <c r="C231" s="11"/>
      <c r="D231" s="11"/>
      <c r="E231" s="146"/>
      <c r="F231" s="153"/>
      <c r="G231" s="11"/>
      <c r="H231" s="11"/>
      <c r="I231" s="11"/>
      <c r="J231" s="153"/>
      <c r="K231" s="11"/>
      <c r="L231" s="11"/>
      <c r="M231" s="146"/>
      <c r="N231" s="11"/>
      <c r="O231" s="11"/>
      <c r="P231" s="11"/>
      <c r="Q231" s="11"/>
      <c r="R231" s="174" t="s">
        <v>207</v>
      </c>
      <c r="S231" s="11"/>
      <c r="T231" s="11"/>
      <c r="U231" s="11"/>
      <c r="V231" s="146"/>
      <c r="W231" s="153"/>
      <c r="X231" s="11"/>
      <c r="Y231" s="11"/>
      <c r="Z231" s="11"/>
      <c r="AA231" s="153"/>
      <c r="AB231" s="11"/>
      <c r="AC231" s="11"/>
      <c r="AD231" s="11"/>
    </row>
    <row r="232" spans="1:30" s="27" customFormat="1" ht="12.75">
      <c r="A232" s="171" t="s">
        <v>208</v>
      </c>
      <c r="B232" s="11">
        <f>$B$12</f>
        <v>0</v>
      </c>
      <c r="C232" s="11">
        <f>$C$12</f>
        <v>0</v>
      </c>
      <c r="D232" s="11">
        <f>$D$12</f>
        <v>306.6</v>
      </c>
      <c r="E232" s="146">
        <f>$E$12</f>
        <v>306.6</v>
      </c>
      <c r="F232" s="153">
        <f>$F$12</f>
        <v>153.31199999999998</v>
      </c>
      <c r="G232" s="11">
        <f>$G$12</f>
        <v>0</v>
      </c>
      <c r="H232" s="11">
        <f>$H$12</f>
        <v>19327.600000000002</v>
      </c>
      <c r="I232" s="11">
        <f>$I$12</f>
        <v>19480.912000000004</v>
      </c>
      <c r="J232" s="153">
        <f>$J$12</f>
        <v>96.44</v>
      </c>
      <c r="K232" s="11">
        <f>$K$12</f>
        <v>0</v>
      </c>
      <c r="L232" s="11">
        <f>$L$12</f>
        <v>620.4</v>
      </c>
      <c r="M232" s="146">
        <f>$M$12</f>
        <v>716.8399999999999</v>
      </c>
      <c r="N232" s="11">
        <f>$N$12</f>
        <v>0</v>
      </c>
      <c r="O232" s="11">
        <f>$O$12</f>
        <v>0</v>
      </c>
      <c r="P232" s="11">
        <f>$P$12</f>
        <v>38.4</v>
      </c>
      <c r="Q232" s="11">
        <f>$Q$12</f>
        <v>38.4</v>
      </c>
      <c r="R232" s="171" t="s">
        <v>208</v>
      </c>
      <c r="S232" s="11">
        <f>$S$12</f>
        <v>399</v>
      </c>
      <c r="T232" s="11">
        <f>$T$12</f>
        <v>0</v>
      </c>
      <c r="U232" s="11">
        <f>$U$12</f>
        <v>20</v>
      </c>
      <c r="V232" s="146">
        <f>$V$12</f>
        <v>419</v>
      </c>
      <c r="W232" s="153">
        <f>$W$12</f>
        <v>0</v>
      </c>
      <c r="X232" s="11">
        <f>$X$12</f>
        <v>0</v>
      </c>
      <c r="Y232" s="11">
        <f>$Y$12</f>
        <v>38.4</v>
      </c>
      <c r="Z232" s="11">
        <f>$Z$12</f>
        <v>38.4</v>
      </c>
      <c r="AA232" s="153">
        <f>$AA$12</f>
        <v>0</v>
      </c>
      <c r="AB232" s="11">
        <f>$AB$12</f>
        <v>0</v>
      </c>
      <c r="AC232" s="11">
        <f>$AC$12</f>
        <v>0</v>
      </c>
      <c r="AD232" s="11">
        <f>$AD$12</f>
        <v>0</v>
      </c>
    </row>
    <row r="233" spans="1:30" s="27" customFormat="1" ht="12.75">
      <c r="A233" s="171" t="s">
        <v>209</v>
      </c>
      <c r="B233" s="11">
        <f>$B$31</f>
        <v>1242.2</v>
      </c>
      <c r="C233" s="11">
        <f>$C$31</f>
        <v>0</v>
      </c>
      <c r="D233" s="11">
        <f>$D$31</f>
        <v>90.9</v>
      </c>
      <c r="E233" s="146">
        <f>$E$31</f>
        <v>1333.1000000000001</v>
      </c>
      <c r="F233" s="153">
        <f>$F$31</f>
        <v>3218.2000000000003</v>
      </c>
      <c r="G233" s="11">
        <f>$G$31</f>
        <v>92.58</v>
      </c>
      <c r="H233" s="11">
        <f>$H$31</f>
        <v>429.6</v>
      </c>
      <c r="I233" s="11">
        <f>$I$31</f>
        <v>3740.38</v>
      </c>
      <c r="J233" s="153">
        <f>$J$31</f>
        <v>14.6</v>
      </c>
      <c r="K233" s="11">
        <f>$K$31</f>
        <v>0</v>
      </c>
      <c r="L233" s="11">
        <f>$L$31</f>
        <v>0</v>
      </c>
      <c r="M233" s="146">
        <f>$M$31</f>
        <v>14.6</v>
      </c>
      <c r="N233" s="11">
        <f>$N$31</f>
        <v>0</v>
      </c>
      <c r="O233" s="11">
        <f>$O$31</f>
        <v>0</v>
      </c>
      <c r="P233" s="11">
        <f>$P$31</f>
        <v>0</v>
      </c>
      <c r="Q233" s="11">
        <f>$Q$31</f>
        <v>0</v>
      </c>
      <c r="R233" s="171" t="s">
        <v>209</v>
      </c>
      <c r="S233" s="11">
        <f>$S$31</f>
        <v>106.4</v>
      </c>
      <c r="T233" s="11">
        <f>$T$31</f>
        <v>0</v>
      </c>
      <c r="U233" s="11">
        <f>$U$31</f>
        <v>0</v>
      </c>
      <c r="V233" s="146">
        <f>$V$31</f>
        <v>106.4</v>
      </c>
      <c r="W233" s="153">
        <f>$W$31</f>
        <v>0</v>
      </c>
      <c r="X233" s="11">
        <f>$X$31</f>
        <v>0</v>
      </c>
      <c r="Y233" s="11">
        <f>$Y$31</f>
        <v>0</v>
      </c>
      <c r="Z233" s="11">
        <f>$Z$31</f>
        <v>0</v>
      </c>
      <c r="AA233" s="153">
        <f>$AA$31</f>
        <v>0</v>
      </c>
      <c r="AB233" s="11">
        <f>$AB$31</f>
        <v>0</v>
      </c>
      <c r="AC233" s="11">
        <f>$AC$31</f>
        <v>0</v>
      </c>
      <c r="AD233" s="11">
        <f>$AD$31</f>
        <v>0</v>
      </c>
    </row>
    <row r="234" spans="1:30" s="27" customFormat="1" ht="12.75">
      <c r="A234" s="171" t="s">
        <v>210</v>
      </c>
      <c r="B234" s="11">
        <f>$B$35</f>
        <v>0</v>
      </c>
      <c r="C234" s="11">
        <f>$C$35</f>
        <v>0</v>
      </c>
      <c r="D234" s="11">
        <f>$D$35</f>
        <v>5412.8</v>
      </c>
      <c r="E234" s="146">
        <f>$E$35</f>
        <v>5412.8</v>
      </c>
      <c r="F234" s="153">
        <f>$F$35</f>
        <v>0</v>
      </c>
      <c r="G234" s="11">
        <f>$G$35</f>
        <v>0</v>
      </c>
      <c r="H234" s="11">
        <f>$H$35</f>
        <v>9.3</v>
      </c>
      <c r="I234" s="11">
        <f>$I$35</f>
        <v>9.3</v>
      </c>
      <c r="J234" s="153">
        <f>$J$35</f>
        <v>0</v>
      </c>
      <c r="K234" s="11">
        <f>$K$35</f>
        <v>0</v>
      </c>
      <c r="L234" s="11">
        <f>$L$35</f>
        <v>0</v>
      </c>
      <c r="M234" s="146">
        <f>$M$35</f>
        <v>0</v>
      </c>
      <c r="N234" s="11">
        <f>$N$35</f>
        <v>0</v>
      </c>
      <c r="O234" s="11">
        <f>$O$35</f>
        <v>0</v>
      </c>
      <c r="P234" s="11">
        <f>$P$35</f>
        <v>0</v>
      </c>
      <c r="Q234" s="11">
        <f>$Q$35</f>
        <v>0</v>
      </c>
      <c r="R234" s="171" t="s">
        <v>210</v>
      </c>
      <c r="S234" s="11">
        <f>$S$35</f>
        <v>0</v>
      </c>
      <c r="T234" s="11">
        <f>$T$35</f>
        <v>0</v>
      </c>
      <c r="U234" s="11">
        <f>$U$35</f>
        <v>0</v>
      </c>
      <c r="V234" s="146">
        <f>$V$35</f>
        <v>0</v>
      </c>
      <c r="W234" s="153">
        <f>$W$35</f>
        <v>0</v>
      </c>
      <c r="X234" s="11">
        <f>$X$35</f>
        <v>0</v>
      </c>
      <c r="Y234" s="11">
        <f>$Y$35</f>
        <v>0</v>
      </c>
      <c r="Z234" s="11">
        <f>$Z$35</f>
        <v>0</v>
      </c>
      <c r="AA234" s="153">
        <f>$AA$35</f>
        <v>0</v>
      </c>
      <c r="AB234" s="11">
        <f>$AB$35</f>
        <v>0</v>
      </c>
      <c r="AC234" s="11">
        <f>$AC$35</f>
        <v>0</v>
      </c>
      <c r="AD234" s="11">
        <f>$AD$35</f>
        <v>0</v>
      </c>
    </row>
    <row r="235" spans="1:30" s="27" customFormat="1" ht="12.75">
      <c r="A235" s="171" t="s">
        <v>211</v>
      </c>
      <c r="B235" s="11">
        <f>$B$49</f>
        <v>0</v>
      </c>
      <c r="C235" s="11">
        <f>$C$49</f>
        <v>0</v>
      </c>
      <c r="D235" s="11">
        <f>$D$49</f>
        <v>0</v>
      </c>
      <c r="E235" s="146">
        <f>$E$49</f>
        <v>0</v>
      </c>
      <c r="F235" s="153">
        <f>$F$49</f>
        <v>6.9</v>
      </c>
      <c r="G235" s="11">
        <f>$G$49</f>
        <v>0</v>
      </c>
      <c r="H235" s="11">
        <f>$H$49</f>
        <v>0</v>
      </c>
      <c r="I235" s="11">
        <f>$I$49</f>
        <v>6.9</v>
      </c>
      <c r="J235" s="153">
        <f>$J$49</f>
        <v>0</v>
      </c>
      <c r="K235" s="11">
        <f>$K$49</f>
        <v>0</v>
      </c>
      <c r="L235" s="11">
        <f>$L$49</f>
        <v>0</v>
      </c>
      <c r="M235" s="146">
        <f>$M$49</f>
        <v>0</v>
      </c>
      <c r="N235" s="11">
        <f>$N$49</f>
        <v>0</v>
      </c>
      <c r="O235" s="11">
        <f>$O$49</f>
        <v>0</v>
      </c>
      <c r="P235" s="11">
        <f>$P$49</f>
        <v>0</v>
      </c>
      <c r="Q235" s="11">
        <f>$Q$49</f>
        <v>0</v>
      </c>
      <c r="R235" s="171" t="s">
        <v>211</v>
      </c>
      <c r="S235" s="11">
        <f>$S$49</f>
        <v>0</v>
      </c>
      <c r="T235" s="11">
        <f>$T$49</f>
        <v>0</v>
      </c>
      <c r="U235" s="11">
        <f>$U$49</f>
        <v>0</v>
      </c>
      <c r="V235" s="146">
        <f>$V$49</f>
        <v>0</v>
      </c>
      <c r="W235" s="153">
        <f>$W$49</f>
        <v>0</v>
      </c>
      <c r="X235" s="11">
        <f>$X$49</f>
        <v>0</v>
      </c>
      <c r="Y235" s="11">
        <f>$Y$49</f>
        <v>0</v>
      </c>
      <c r="Z235" s="11">
        <f>$Z$49</f>
        <v>0</v>
      </c>
      <c r="AA235" s="153">
        <f>$AA$49</f>
        <v>0</v>
      </c>
      <c r="AB235" s="11">
        <f>$AB$49</f>
        <v>0</v>
      </c>
      <c r="AC235" s="11">
        <f>$AC$49</f>
        <v>0</v>
      </c>
      <c r="AD235" s="11">
        <f>$AD$49</f>
        <v>0</v>
      </c>
    </row>
    <row r="236" spans="1:30" s="27" customFormat="1" ht="12.75">
      <c r="A236" s="171" t="s">
        <v>212</v>
      </c>
      <c r="B236" s="11">
        <f>$B$67</f>
        <v>0</v>
      </c>
      <c r="C236" s="11">
        <f>$C$67</f>
        <v>0</v>
      </c>
      <c r="D236" s="11">
        <f>$D$67</f>
        <v>0</v>
      </c>
      <c r="E236" s="146">
        <f>$E$67</f>
        <v>0</v>
      </c>
      <c r="F236" s="153">
        <f>$F$67</f>
        <v>0</v>
      </c>
      <c r="G236" s="11">
        <f>$G$67</f>
        <v>0</v>
      </c>
      <c r="H236" s="11">
        <f>$H$67</f>
        <v>0</v>
      </c>
      <c r="I236" s="11">
        <f>$I$67</f>
        <v>0</v>
      </c>
      <c r="J236" s="153">
        <f>$J$67</f>
        <v>0</v>
      </c>
      <c r="K236" s="11">
        <f>$K$67</f>
        <v>0</v>
      </c>
      <c r="L236" s="11">
        <f>$L$67</f>
        <v>0</v>
      </c>
      <c r="M236" s="146">
        <f>$M$67</f>
        <v>0</v>
      </c>
      <c r="N236" s="11">
        <f>$N$67</f>
        <v>0</v>
      </c>
      <c r="O236" s="11">
        <f>$O$67</f>
        <v>0</v>
      </c>
      <c r="P236" s="11">
        <f>$P$67</f>
        <v>0</v>
      </c>
      <c r="Q236" s="11">
        <f>$Q$67</f>
        <v>0</v>
      </c>
      <c r="R236" s="171" t="s">
        <v>212</v>
      </c>
      <c r="S236" s="11">
        <f>$S$67</f>
        <v>0</v>
      </c>
      <c r="T236" s="11">
        <f>$T$67</f>
        <v>0</v>
      </c>
      <c r="U236" s="11">
        <f>$U$67</f>
        <v>0</v>
      </c>
      <c r="V236" s="146">
        <f>$V$67</f>
        <v>0</v>
      </c>
      <c r="W236" s="153">
        <f>$W$67</f>
        <v>0</v>
      </c>
      <c r="X236" s="11">
        <f>$X$67</f>
        <v>0</v>
      </c>
      <c r="Y236" s="11">
        <f>$Y$67</f>
        <v>0</v>
      </c>
      <c r="Z236" s="11">
        <f>$Z$67</f>
        <v>0</v>
      </c>
      <c r="AA236" s="153">
        <f>$AA$67</f>
        <v>0</v>
      </c>
      <c r="AB236" s="11">
        <f>$AB$67</f>
        <v>0</v>
      </c>
      <c r="AC236" s="11">
        <f>$AC$67</f>
        <v>0</v>
      </c>
      <c r="AD236" s="11">
        <f>$AD$67</f>
        <v>0</v>
      </c>
    </row>
    <row r="237" spans="1:30" s="76" customFormat="1" ht="12.75">
      <c r="A237" s="183" t="s">
        <v>103</v>
      </c>
      <c r="B237" s="167">
        <f aca="true" t="shared" si="44" ref="B237:Q237">B232+B233+B234+B235+B236</f>
        <v>1242.2</v>
      </c>
      <c r="C237" s="167">
        <f t="shared" si="44"/>
        <v>0</v>
      </c>
      <c r="D237" s="167">
        <f t="shared" si="44"/>
        <v>5810.3</v>
      </c>
      <c r="E237" s="167">
        <f t="shared" si="44"/>
        <v>7052.5</v>
      </c>
      <c r="F237" s="167">
        <f t="shared" si="44"/>
        <v>3378.4120000000003</v>
      </c>
      <c r="G237" s="167">
        <f t="shared" si="44"/>
        <v>92.58</v>
      </c>
      <c r="H237" s="167">
        <f t="shared" si="44"/>
        <v>19766.5</v>
      </c>
      <c r="I237" s="167">
        <f t="shared" si="44"/>
        <v>23237.492000000006</v>
      </c>
      <c r="J237" s="167">
        <f t="shared" si="44"/>
        <v>111.03999999999999</v>
      </c>
      <c r="K237" s="167">
        <f t="shared" si="44"/>
        <v>0</v>
      </c>
      <c r="L237" s="167">
        <f t="shared" si="44"/>
        <v>620.4</v>
      </c>
      <c r="M237" s="167">
        <f t="shared" si="44"/>
        <v>731.4399999999999</v>
      </c>
      <c r="N237" s="167">
        <f t="shared" si="44"/>
        <v>0</v>
      </c>
      <c r="O237" s="167">
        <f t="shared" si="44"/>
        <v>0</v>
      </c>
      <c r="P237" s="167">
        <f t="shared" si="44"/>
        <v>38.4</v>
      </c>
      <c r="Q237" s="167">
        <f t="shared" si="44"/>
        <v>38.4</v>
      </c>
      <c r="R237" s="183" t="s">
        <v>103</v>
      </c>
      <c r="S237" s="167">
        <f aca="true" t="shared" si="45" ref="S237:AD237">S232+S233+S234+S235+S236</f>
        <v>505.4</v>
      </c>
      <c r="T237" s="167">
        <f t="shared" si="45"/>
        <v>0</v>
      </c>
      <c r="U237" s="167">
        <f t="shared" si="45"/>
        <v>20</v>
      </c>
      <c r="V237" s="167">
        <f t="shared" si="45"/>
        <v>525.4</v>
      </c>
      <c r="W237" s="167">
        <f t="shared" si="45"/>
        <v>0</v>
      </c>
      <c r="X237" s="167">
        <f t="shared" si="45"/>
        <v>0</v>
      </c>
      <c r="Y237" s="167">
        <f t="shared" si="45"/>
        <v>38.4</v>
      </c>
      <c r="Z237" s="167">
        <f t="shared" si="45"/>
        <v>38.4</v>
      </c>
      <c r="AA237" s="167">
        <f t="shared" si="45"/>
        <v>0</v>
      </c>
      <c r="AB237" s="167">
        <f t="shared" si="45"/>
        <v>0</v>
      </c>
      <c r="AC237" s="167">
        <f t="shared" si="45"/>
        <v>0</v>
      </c>
      <c r="AD237" s="167">
        <f t="shared" si="45"/>
        <v>0</v>
      </c>
    </row>
    <row r="238" spans="1:30" s="27" customFormat="1" ht="12.75">
      <c r="A238" s="174" t="s">
        <v>213</v>
      </c>
      <c r="B238" s="11"/>
      <c r="C238" s="11"/>
      <c r="D238" s="11"/>
      <c r="E238" s="146"/>
      <c r="F238" s="153"/>
      <c r="G238" s="11"/>
      <c r="H238" s="11"/>
      <c r="I238" s="11"/>
      <c r="J238" s="153"/>
      <c r="K238" s="11"/>
      <c r="L238" s="11"/>
      <c r="M238" s="146"/>
      <c r="N238" s="11"/>
      <c r="O238" s="11"/>
      <c r="P238" s="11"/>
      <c r="Q238" s="11"/>
      <c r="R238" s="174" t="s">
        <v>213</v>
      </c>
      <c r="S238" s="11"/>
      <c r="T238" s="11"/>
      <c r="U238" s="11"/>
      <c r="V238" s="146"/>
      <c r="W238" s="153"/>
      <c r="X238" s="11"/>
      <c r="Y238" s="11"/>
      <c r="Z238" s="11"/>
      <c r="AA238" s="153"/>
      <c r="AB238" s="11"/>
      <c r="AC238" s="11"/>
      <c r="AD238" s="11"/>
    </row>
    <row r="239" spans="1:30" s="27" customFormat="1" ht="12.75">
      <c r="A239" s="171" t="s">
        <v>214</v>
      </c>
      <c r="B239" s="11">
        <f>$B$5</f>
        <v>1279.425</v>
      </c>
      <c r="C239" s="11">
        <f>$C$5</f>
        <v>43.47</v>
      </c>
      <c r="D239" s="11">
        <f>$D$5</f>
        <v>0</v>
      </c>
      <c r="E239" s="146">
        <f>$E$5</f>
        <v>1322.895</v>
      </c>
      <c r="F239" s="153">
        <f>$F$5</f>
        <v>554.081</v>
      </c>
      <c r="G239" s="11">
        <f>$G$5</f>
        <v>133.22</v>
      </c>
      <c r="H239" s="11">
        <f>$H$5</f>
        <v>0</v>
      </c>
      <c r="I239" s="11">
        <f>$I$5</f>
        <v>687.301</v>
      </c>
      <c r="J239" s="153">
        <f>$J$5</f>
        <v>212.579</v>
      </c>
      <c r="K239" s="11">
        <f>$K$5</f>
        <v>1.1</v>
      </c>
      <c r="L239" s="11">
        <f>$L$5</f>
        <v>0</v>
      </c>
      <c r="M239" s="146">
        <f>$M$5</f>
        <v>213.679</v>
      </c>
      <c r="N239" s="11">
        <f>$N$5</f>
        <v>18.1</v>
      </c>
      <c r="O239" s="11">
        <f>$O$5</f>
        <v>0</v>
      </c>
      <c r="P239" s="11">
        <f>$P$5</f>
        <v>0</v>
      </c>
      <c r="Q239" s="11">
        <f>$Q$5</f>
        <v>18.1</v>
      </c>
      <c r="R239" s="171" t="s">
        <v>214</v>
      </c>
      <c r="S239" s="11">
        <f>$S$5</f>
        <v>223.449</v>
      </c>
      <c r="T239" s="11">
        <f>$T$5</f>
        <v>12.709999999999999</v>
      </c>
      <c r="U239" s="11">
        <f>$U$5</f>
        <v>6.1</v>
      </c>
      <c r="V239" s="146">
        <f>$V$5</f>
        <v>242.25900000000001</v>
      </c>
      <c r="W239" s="153">
        <f>$W$5</f>
        <v>0</v>
      </c>
      <c r="X239" s="11">
        <f>$X$5</f>
        <v>0</v>
      </c>
      <c r="Y239" s="11">
        <f>$Y$5</f>
        <v>0</v>
      </c>
      <c r="Z239" s="11">
        <f>$Z$5</f>
        <v>0</v>
      </c>
      <c r="AA239" s="153">
        <f>$AA$5</f>
        <v>0</v>
      </c>
      <c r="AB239" s="11">
        <f>$AB$5</f>
        <v>0</v>
      </c>
      <c r="AC239" s="11">
        <f>$AC$5</f>
        <v>0</v>
      </c>
      <c r="AD239" s="11">
        <f>$AD$5</f>
        <v>0</v>
      </c>
    </row>
    <row r="240" spans="1:30" s="27" customFormat="1" ht="12.75">
      <c r="A240" s="171" t="s">
        <v>215</v>
      </c>
      <c r="B240" s="11">
        <f>$B$6</f>
        <v>0</v>
      </c>
      <c r="C240" s="11">
        <f>$C$6</f>
        <v>0</v>
      </c>
      <c r="D240" s="11">
        <f>$D$6</f>
        <v>0</v>
      </c>
      <c r="E240" s="146">
        <f>$E$6</f>
        <v>0</v>
      </c>
      <c r="F240" s="153">
        <f>$F$6</f>
        <v>66.15599999999999</v>
      </c>
      <c r="G240" s="11">
        <f>$G$6</f>
        <v>0</v>
      </c>
      <c r="H240" s="11">
        <f>$H$6</f>
        <v>0</v>
      </c>
      <c r="I240" s="11">
        <f>$I$6</f>
        <v>66.15599999999999</v>
      </c>
      <c r="J240" s="153">
        <f>$J$6</f>
        <v>0</v>
      </c>
      <c r="K240" s="11">
        <f>$K$6</f>
        <v>0</v>
      </c>
      <c r="L240" s="11">
        <f>$L$6</f>
        <v>0</v>
      </c>
      <c r="M240" s="146">
        <f>$M$6</f>
        <v>0</v>
      </c>
      <c r="N240" s="11">
        <f>$N$6</f>
        <v>0</v>
      </c>
      <c r="O240" s="11">
        <f>$O$6</f>
        <v>0</v>
      </c>
      <c r="P240" s="11">
        <f>$P$6</f>
        <v>0</v>
      </c>
      <c r="Q240" s="11">
        <f>$Q$6</f>
        <v>0</v>
      </c>
      <c r="R240" s="171" t="s">
        <v>215</v>
      </c>
      <c r="S240" s="11">
        <f>$S$6</f>
        <v>12.924000000000001</v>
      </c>
      <c r="T240" s="11">
        <f>$T$6</f>
        <v>13.2</v>
      </c>
      <c r="U240" s="11">
        <f>$U$6</f>
        <v>0</v>
      </c>
      <c r="V240" s="146">
        <f>$V$6</f>
        <v>26.124000000000002</v>
      </c>
      <c r="W240" s="153">
        <f>$W$6</f>
        <v>0</v>
      </c>
      <c r="X240" s="11">
        <f>$X$6</f>
        <v>0</v>
      </c>
      <c r="Y240" s="11">
        <f>$Y$6</f>
        <v>0</v>
      </c>
      <c r="Z240" s="11">
        <f>$Z$6</f>
        <v>0</v>
      </c>
      <c r="AA240" s="153">
        <f>$AA$6</f>
        <v>0</v>
      </c>
      <c r="AB240" s="11">
        <f>$AB$6</f>
        <v>0</v>
      </c>
      <c r="AC240" s="11">
        <f>$AC$6</f>
        <v>0</v>
      </c>
      <c r="AD240" s="11">
        <f>$AD$6</f>
        <v>0</v>
      </c>
    </row>
    <row r="241" spans="1:30" s="27" customFormat="1" ht="12.75">
      <c r="A241" s="171" t="s">
        <v>216</v>
      </c>
      <c r="B241" s="11">
        <f>$B$7</f>
        <v>0</v>
      </c>
      <c r="C241" s="11">
        <f>$C$7</f>
        <v>0</v>
      </c>
      <c r="D241" s="11">
        <f>$D$7</f>
        <v>0</v>
      </c>
      <c r="E241" s="146">
        <f>$E$7</f>
        <v>0</v>
      </c>
      <c r="F241" s="153">
        <f>$F$7</f>
        <v>0</v>
      </c>
      <c r="G241" s="11">
        <f>$G$7</f>
        <v>0</v>
      </c>
      <c r="H241" s="11">
        <f>$H$7</f>
        <v>0</v>
      </c>
      <c r="I241" s="11">
        <f>$I$7</f>
        <v>0</v>
      </c>
      <c r="J241" s="153">
        <f>$J$7</f>
        <v>0</v>
      </c>
      <c r="K241" s="11">
        <f>$K$7</f>
        <v>0</v>
      </c>
      <c r="L241" s="11">
        <f>$L$7</f>
        <v>0</v>
      </c>
      <c r="M241" s="146">
        <f>$M$7</f>
        <v>0</v>
      </c>
      <c r="N241" s="11">
        <f>$N$7</f>
        <v>0</v>
      </c>
      <c r="O241" s="11">
        <f>$O$7</f>
        <v>0</v>
      </c>
      <c r="P241" s="11">
        <f>$P$7</f>
        <v>0</v>
      </c>
      <c r="Q241" s="11">
        <f>$Q$7</f>
        <v>0</v>
      </c>
      <c r="R241" s="171" t="s">
        <v>216</v>
      </c>
      <c r="S241" s="11">
        <f>$S$7</f>
        <v>0</v>
      </c>
      <c r="T241" s="11">
        <f>$T$7</f>
        <v>0</v>
      </c>
      <c r="U241" s="11">
        <f>$U$7</f>
        <v>0</v>
      </c>
      <c r="V241" s="146">
        <f>$V$7</f>
        <v>0</v>
      </c>
      <c r="W241" s="153">
        <f>$W$7</f>
        <v>0</v>
      </c>
      <c r="X241" s="11">
        <f>$X$7</f>
        <v>0</v>
      </c>
      <c r="Y241" s="11">
        <f>$Y$7</f>
        <v>0</v>
      </c>
      <c r="Z241" s="11">
        <f>$Z$7</f>
        <v>0</v>
      </c>
      <c r="AA241" s="153">
        <f>$AA$7</f>
        <v>0</v>
      </c>
      <c r="AB241" s="11">
        <f>$AB$7</f>
        <v>0</v>
      </c>
      <c r="AC241" s="11">
        <f>$AC$7</f>
        <v>0</v>
      </c>
      <c r="AD241" s="11">
        <f>$AD$7</f>
        <v>0</v>
      </c>
    </row>
    <row r="242" spans="1:30" s="27" customFormat="1" ht="12.75">
      <c r="A242" s="171" t="s">
        <v>217</v>
      </c>
      <c r="B242" s="11">
        <f>$B$14</f>
        <v>4157.8</v>
      </c>
      <c r="C242" s="11">
        <f>$C$14</f>
        <v>0</v>
      </c>
      <c r="D242" s="11">
        <f>$D$14</f>
        <v>0</v>
      </c>
      <c r="E242" s="146">
        <f>$E$14</f>
        <v>4157.8</v>
      </c>
      <c r="F242" s="153">
        <f>$F$14</f>
        <v>1237.4</v>
      </c>
      <c r="G242" s="11">
        <f>$G$14</f>
        <v>0</v>
      </c>
      <c r="H242" s="11">
        <f>$H$14</f>
        <v>0</v>
      </c>
      <c r="I242" s="11">
        <f>$I$14</f>
        <v>1237.4</v>
      </c>
      <c r="J242" s="153">
        <f>$J$14</f>
        <v>0</v>
      </c>
      <c r="K242" s="11">
        <f>$K$14</f>
        <v>0</v>
      </c>
      <c r="L242" s="11">
        <f>$L$14</f>
        <v>18.5</v>
      </c>
      <c r="M242" s="146">
        <f>$M$14</f>
        <v>18.5</v>
      </c>
      <c r="N242" s="11">
        <f>$N$14</f>
        <v>0</v>
      </c>
      <c r="O242" s="11">
        <f>$O$14</f>
        <v>0</v>
      </c>
      <c r="P242" s="11">
        <f>$P$14</f>
        <v>0</v>
      </c>
      <c r="Q242" s="11">
        <f>$Q$14</f>
        <v>0</v>
      </c>
      <c r="R242" s="171" t="s">
        <v>217</v>
      </c>
      <c r="S242" s="11">
        <f>$S$14</f>
        <v>172</v>
      </c>
      <c r="T242" s="11">
        <f>$T$14</f>
        <v>0</v>
      </c>
      <c r="U242" s="11">
        <f>$U$14</f>
        <v>0</v>
      </c>
      <c r="V242" s="146">
        <f>$V$14</f>
        <v>172</v>
      </c>
      <c r="W242" s="153">
        <f>$W$14</f>
        <v>0</v>
      </c>
      <c r="X242" s="11">
        <f>$X$14</f>
        <v>0</v>
      </c>
      <c r="Y242" s="11">
        <f>$Y$14</f>
        <v>0</v>
      </c>
      <c r="Z242" s="11">
        <f>$Z$14</f>
        <v>0</v>
      </c>
      <c r="AA242" s="153">
        <f>$AA$14</f>
        <v>0</v>
      </c>
      <c r="AB242" s="11">
        <f>$AB$14</f>
        <v>0</v>
      </c>
      <c r="AC242" s="11">
        <f>$AC$14</f>
        <v>0</v>
      </c>
      <c r="AD242" s="11">
        <f>$AD$14</f>
        <v>0</v>
      </c>
    </row>
    <row r="243" spans="1:30" s="27" customFormat="1" ht="12.75">
      <c r="A243" s="171" t="s">
        <v>218</v>
      </c>
      <c r="B243" s="11">
        <f>$B$84</f>
        <v>0</v>
      </c>
      <c r="C243" s="11">
        <f>$C$84</f>
        <v>0</v>
      </c>
      <c r="D243" s="11">
        <f>$D$84</f>
        <v>0</v>
      </c>
      <c r="E243" s="146">
        <f>$E$84</f>
        <v>0</v>
      </c>
      <c r="F243" s="153">
        <f>$F$84</f>
        <v>68.2</v>
      </c>
      <c r="G243" s="11">
        <f>$G$84</f>
        <v>0</v>
      </c>
      <c r="H243" s="11">
        <f>$H$84</f>
        <v>0</v>
      </c>
      <c r="I243" s="11">
        <f>$I$84</f>
        <v>68.2</v>
      </c>
      <c r="J243" s="153">
        <f>$J$84</f>
        <v>0</v>
      </c>
      <c r="K243" s="11">
        <f>$K$84</f>
        <v>0</v>
      </c>
      <c r="L243" s="11">
        <f>$L$84</f>
        <v>0</v>
      </c>
      <c r="M243" s="146">
        <f>$M$84</f>
        <v>0</v>
      </c>
      <c r="N243" s="11">
        <f>$N$84</f>
        <v>0</v>
      </c>
      <c r="O243" s="11">
        <f>$O$84</f>
        <v>0</v>
      </c>
      <c r="P243" s="11">
        <f>$P$84</f>
        <v>0</v>
      </c>
      <c r="Q243" s="11">
        <f>$Q$84</f>
        <v>0</v>
      </c>
      <c r="R243" s="171" t="s">
        <v>218</v>
      </c>
      <c r="S243" s="11">
        <f>$S$84</f>
        <v>7.135</v>
      </c>
      <c r="T243" s="11">
        <f>$T$84</f>
        <v>0</v>
      </c>
      <c r="U243" s="11">
        <f>$U$84</f>
        <v>0</v>
      </c>
      <c r="V243" s="146">
        <f>$V$84</f>
        <v>7.135</v>
      </c>
      <c r="W243" s="153">
        <f>$W$84</f>
        <v>0</v>
      </c>
      <c r="X243" s="11">
        <f>$X$84</f>
        <v>0</v>
      </c>
      <c r="Y243" s="11">
        <f>$Y$84</f>
        <v>0</v>
      </c>
      <c r="Z243" s="11">
        <f>$Z$84</f>
        <v>0</v>
      </c>
      <c r="AA243" s="153">
        <f>$AA$84</f>
        <v>0</v>
      </c>
      <c r="AB243" s="11">
        <f>$AB$84</f>
        <v>0</v>
      </c>
      <c r="AC243" s="11">
        <f>$AC$84</f>
        <v>0</v>
      </c>
      <c r="AD243" s="11">
        <f>$AD$84</f>
        <v>0</v>
      </c>
    </row>
    <row r="244" spans="1:30" s="27" customFormat="1" ht="12.75">
      <c r="A244" s="171" t="s">
        <v>219</v>
      </c>
      <c r="B244" s="11">
        <f>$B$85</f>
        <v>16.4</v>
      </c>
      <c r="C244" s="11">
        <f>$C$85</f>
        <v>4.5</v>
      </c>
      <c r="D244" s="11">
        <f>$D$85</f>
        <v>0</v>
      </c>
      <c r="E244" s="146">
        <f>$E$85</f>
        <v>20.9</v>
      </c>
      <c r="F244" s="153">
        <f>$F$85</f>
        <v>3439.2</v>
      </c>
      <c r="G244" s="11">
        <f>$G$85</f>
        <v>674.7</v>
      </c>
      <c r="H244" s="11">
        <f>$H$85</f>
        <v>0</v>
      </c>
      <c r="I244" s="11">
        <f>$I$85</f>
        <v>4113.9</v>
      </c>
      <c r="J244" s="153">
        <f>$J$85</f>
        <v>0</v>
      </c>
      <c r="K244" s="11">
        <f>$K$85</f>
        <v>0</v>
      </c>
      <c r="L244" s="11">
        <f>$L$85</f>
        <v>0</v>
      </c>
      <c r="M244" s="146">
        <f>$M$85</f>
        <v>0</v>
      </c>
      <c r="N244" s="11">
        <f>$N$85</f>
        <v>0</v>
      </c>
      <c r="O244" s="11">
        <f>$O$85</f>
        <v>0</v>
      </c>
      <c r="P244" s="11">
        <f>$P$85</f>
        <v>0</v>
      </c>
      <c r="Q244" s="11">
        <f>$Q$85</f>
        <v>0</v>
      </c>
      <c r="R244" s="171" t="s">
        <v>219</v>
      </c>
      <c r="S244" s="11">
        <f>$S$85</f>
        <v>52</v>
      </c>
      <c r="T244" s="11">
        <f>$T$85</f>
        <v>0</v>
      </c>
      <c r="U244" s="11">
        <f>$U$85</f>
        <v>0</v>
      </c>
      <c r="V244" s="146">
        <f>$V$85</f>
        <v>52</v>
      </c>
      <c r="W244" s="153">
        <f>$W$85</f>
        <v>0</v>
      </c>
      <c r="X244" s="11">
        <f>$X$85</f>
        <v>0</v>
      </c>
      <c r="Y244" s="11">
        <f>$Y$85</f>
        <v>0</v>
      </c>
      <c r="Z244" s="11">
        <f>$Z$85</f>
        <v>0</v>
      </c>
      <c r="AA244" s="153">
        <f>$AA$85</f>
        <v>0</v>
      </c>
      <c r="AB244" s="11">
        <f>$AB$85</f>
        <v>0</v>
      </c>
      <c r="AC244" s="11">
        <f>$AC$85</f>
        <v>0</v>
      </c>
      <c r="AD244" s="11">
        <f>$AD$85</f>
        <v>0</v>
      </c>
    </row>
    <row r="245" spans="1:30" s="76" customFormat="1" ht="12.75">
      <c r="A245" s="183" t="s">
        <v>103</v>
      </c>
      <c r="B245" s="167">
        <f aca="true" t="shared" si="46" ref="B245:Q245">B239+B240+B241+B242+B243+B244</f>
        <v>5453.625</v>
      </c>
      <c r="C245" s="167">
        <f t="shared" si="46"/>
        <v>47.97</v>
      </c>
      <c r="D245" s="167">
        <f t="shared" si="46"/>
        <v>0</v>
      </c>
      <c r="E245" s="167">
        <f t="shared" si="46"/>
        <v>5501.594999999999</v>
      </c>
      <c r="F245" s="167">
        <f t="shared" si="46"/>
        <v>5365.037</v>
      </c>
      <c r="G245" s="167">
        <f t="shared" si="46"/>
        <v>807.9200000000001</v>
      </c>
      <c r="H245" s="167">
        <f t="shared" si="46"/>
        <v>0</v>
      </c>
      <c r="I245" s="167">
        <f t="shared" si="46"/>
        <v>6172.956999999999</v>
      </c>
      <c r="J245" s="167">
        <f t="shared" si="46"/>
        <v>212.579</v>
      </c>
      <c r="K245" s="167">
        <f t="shared" si="46"/>
        <v>1.1</v>
      </c>
      <c r="L245" s="167">
        <f t="shared" si="46"/>
        <v>18.5</v>
      </c>
      <c r="M245" s="167">
        <f t="shared" si="46"/>
        <v>232.179</v>
      </c>
      <c r="N245" s="167">
        <f t="shared" si="46"/>
        <v>18.1</v>
      </c>
      <c r="O245" s="167">
        <f t="shared" si="46"/>
        <v>0</v>
      </c>
      <c r="P245" s="167">
        <f t="shared" si="46"/>
        <v>0</v>
      </c>
      <c r="Q245" s="167">
        <f t="shared" si="46"/>
        <v>18.1</v>
      </c>
      <c r="R245" s="183" t="s">
        <v>103</v>
      </c>
      <c r="S245" s="167">
        <f aca="true" t="shared" si="47" ref="S245:AD245">S239+S240+S241+S242+S243+S244</f>
        <v>467.50800000000004</v>
      </c>
      <c r="T245" s="167">
        <f t="shared" si="47"/>
        <v>25.909999999999997</v>
      </c>
      <c r="U245" s="167">
        <f t="shared" si="47"/>
        <v>6.1</v>
      </c>
      <c r="V245" s="167">
        <f t="shared" si="47"/>
        <v>499.51800000000003</v>
      </c>
      <c r="W245" s="167">
        <f t="shared" si="47"/>
        <v>0</v>
      </c>
      <c r="X245" s="167">
        <f t="shared" si="47"/>
        <v>0</v>
      </c>
      <c r="Y245" s="167">
        <f t="shared" si="47"/>
        <v>0</v>
      </c>
      <c r="Z245" s="167">
        <f t="shared" si="47"/>
        <v>0</v>
      </c>
      <c r="AA245" s="167">
        <f t="shared" si="47"/>
        <v>0</v>
      </c>
      <c r="AB245" s="167">
        <f t="shared" si="47"/>
        <v>0</v>
      </c>
      <c r="AC245" s="167">
        <f t="shared" si="47"/>
        <v>0</v>
      </c>
      <c r="AD245" s="167">
        <f t="shared" si="47"/>
        <v>0</v>
      </c>
    </row>
    <row r="246" spans="1:30" s="27" customFormat="1" ht="12.75">
      <c r="A246" s="174" t="s">
        <v>220</v>
      </c>
      <c r="B246" s="11"/>
      <c r="C246" s="11"/>
      <c r="D246" s="11"/>
      <c r="E246" s="146"/>
      <c r="F246" s="153"/>
      <c r="G246" s="11"/>
      <c r="H246" s="11"/>
      <c r="I246" s="11"/>
      <c r="J246" s="153"/>
      <c r="K246" s="11"/>
      <c r="L246" s="11"/>
      <c r="M246" s="146"/>
      <c r="N246" s="11"/>
      <c r="O246" s="11"/>
      <c r="P246" s="11"/>
      <c r="Q246" s="11"/>
      <c r="R246" s="174" t="s">
        <v>220</v>
      </c>
      <c r="S246" s="11"/>
      <c r="T246" s="11"/>
      <c r="U246" s="11"/>
      <c r="V246" s="146"/>
      <c r="W246" s="153"/>
      <c r="X246" s="11"/>
      <c r="Y246" s="11"/>
      <c r="Z246" s="11"/>
      <c r="AA246" s="153"/>
      <c r="AB246" s="11"/>
      <c r="AC246" s="11"/>
      <c r="AD246" s="11"/>
    </row>
    <row r="247" spans="1:30" s="27" customFormat="1" ht="12.75">
      <c r="A247" s="171" t="s">
        <v>221</v>
      </c>
      <c r="B247" s="11">
        <f>$B$21</f>
        <v>0</v>
      </c>
      <c r="C247" s="11">
        <f>$C$21</f>
        <v>0</v>
      </c>
      <c r="D247" s="11">
        <f>$D$21</f>
        <v>0</v>
      </c>
      <c r="E247" s="158">
        <f>$E$21</f>
        <v>0</v>
      </c>
      <c r="F247" s="11">
        <f>$F$21</f>
        <v>0</v>
      </c>
      <c r="G247" s="11">
        <f>$G$21</f>
        <v>0</v>
      </c>
      <c r="H247" s="11">
        <f>$H$21</f>
        <v>0</v>
      </c>
      <c r="I247" s="158">
        <f>$I$21</f>
        <v>0</v>
      </c>
      <c r="J247" s="11">
        <f>$J$21</f>
        <v>0</v>
      </c>
      <c r="K247" s="11">
        <f>$K$21</f>
        <v>0</v>
      </c>
      <c r="L247" s="11">
        <f>$L$21</f>
        <v>0</v>
      </c>
      <c r="M247" s="158">
        <f>$M$21</f>
        <v>0</v>
      </c>
      <c r="N247" s="11">
        <f>$N$21</f>
        <v>0</v>
      </c>
      <c r="O247" s="11">
        <f>$O$21</f>
        <v>0</v>
      </c>
      <c r="P247" s="11">
        <f>$P$21</f>
        <v>0</v>
      </c>
      <c r="Q247" s="11">
        <f>$Q$21</f>
        <v>0</v>
      </c>
      <c r="R247" s="171" t="s">
        <v>221</v>
      </c>
      <c r="S247" s="11">
        <f>$S$21</f>
        <v>0</v>
      </c>
      <c r="T247" s="11">
        <f>$T$21</f>
        <v>0</v>
      </c>
      <c r="U247" s="11">
        <f>$U$21</f>
        <v>0</v>
      </c>
      <c r="V247" s="158">
        <f>$V$21</f>
        <v>0</v>
      </c>
      <c r="W247" s="11">
        <f>$W$21</f>
        <v>0</v>
      </c>
      <c r="X247" s="11">
        <f>$X$21</f>
        <v>0</v>
      </c>
      <c r="Y247" s="11">
        <f>$Y$21</f>
        <v>0</v>
      </c>
      <c r="Z247" s="158">
        <f>$Z$21</f>
        <v>0</v>
      </c>
      <c r="AA247" s="11">
        <f>$AA$21</f>
        <v>0</v>
      </c>
      <c r="AB247" s="11">
        <f>$AB$21</f>
        <v>0</v>
      </c>
      <c r="AC247" s="11">
        <f>$AC$21</f>
        <v>0</v>
      </c>
      <c r="AD247" s="11">
        <f>$AD$21</f>
        <v>0</v>
      </c>
    </row>
    <row r="248" spans="1:30" s="27" customFormat="1" ht="12.75">
      <c r="A248" s="172" t="s">
        <v>222</v>
      </c>
      <c r="B248" s="66">
        <f>$B$101</f>
        <v>0</v>
      </c>
      <c r="C248" s="66">
        <f>$C$101</f>
        <v>696.04</v>
      </c>
      <c r="D248" s="66">
        <f>$D$101</f>
        <v>0</v>
      </c>
      <c r="E248" s="159">
        <f>$E$101</f>
        <v>696.04</v>
      </c>
      <c r="F248" s="66">
        <f>$F$101</f>
        <v>0</v>
      </c>
      <c r="G248" s="66">
        <f>$G$101</f>
        <v>0</v>
      </c>
      <c r="H248" s="66">
        <f>$H$101</f>
        <v>0</v>
      </c>
      <c r="I248" s="159">
        <f>$I$101</f>
        <v>0</v>
      </c>
      <c r="J248" s="66">
        <f>$J$101</f>
        <v>0</v>
      </c>
      <c r="K248" s="66">
        <f>$K$101</f>
        <v>0</v>
      </c>
      <c r="L248" s="66">
        <f>$L$101</f>
        <v>0</v>
      </c>
      <c r="M248" s="159">
        <f>$M$101</f>
        <v>0</v>
      </c>
      <c r="N248" s="66">
        <f>$N$101</f>
        <v>0</v>
      </c>
      <c r="O248" s="66">
        <f>$O$101</f>
        <v>0</v>
      </c>
      <c r="P248" s="66">
        <f>$P$101</f>
        <v>0</v>
      </c>
      <c r="Q248" s="66">
        <f>$Q$101</f>
        <v>0</v>
      </c>
      <c r="R248" s="172" t="s">
        <v>222</v>
      </c>
      <c r="S248" s="66">
        <f>$S$101</f>
        <v>0</v>
      </c>
      <c r="T248" s="66">
        <f>$T$101</f>
        <v>0</v>
      </c>
      <c r="U248" s="66">
        <f>$U$101</f>
        <v>0</v>
      </c>
      <c r="V248" s="159">
        <f>$V$101</f>
        <v>0</v>
      </c>
      <c r="W248" s="66">
        <f>$W$101</f>
        <v>0</v>
      </c>
      <c r="X248" s="66">
        <f>$X$101</f>
        <v>0</v>
      </c>
      <c r="Y248" s="66">
        <f>$Y$101</f>
        <v>0</v>
      </c>
      <c r="Z248" s="159">
        <f>$Z$101</f>
        <v>0</v>
      </c>
      <c r="AA248" s="66">
        <f>$AA$101</f>
        <v>0</v>
      </c>
      <c r="AB248" s="66">
        <f>$AB$101</f>
        <v>0</v>
      </c>
      <c r="AC248" s="66">
        <f>$AC$101</f>
        <v>0</v>
      </c>
      <c r="AD248" s="66">
        <f>$AD$101</f>
        <v>0</v>
      </c>
    </row>
    <row r="249" spans="1:30" s="162" customFormat="1" ht="22.5" customHeight="1">
      <c r="A249" s="173" t="s">
        <v>223</v>
      </c>
      <c r="B249" s="160">
        <f aca="true" t="shared" si="48" ref="B249:Q249">B118+B124+B129+B133+B141+B146+B152+B156+B162+B166+B172+B179+B186+B192+B199+B209+B214+B224+B230+B237+B245+B247+B248</f>
        <v>857826.733</v>
      </c>
      <c r="C249" s="160">
        <f t="shared" si="48"/>
        <v>341435.0789999999</v>
      </c>
      <c r="D249" s="127">
        <f t="shared" si="48"/>
        <v>196523.559</v>
      </c>
      <c r="E249" s="161">
        <f t="shared" si="48"/>
        <v>1395785.3709999998</v>
      </c>
      <c r="F249" s="160">
        <f t="shared" si="48"/>
        <v>351779.868</v>
      </c>
      <c r="G249" s="160">
        <f t="shared" si="48"/>
        <v>153367.105</v>
      </c>
      <c r="H249" s="127">
        <f t="shared" si="48"/>
        <v>113413.26800000001</v>
      </c>
      <c r="I249" s="133">
        <f t="shared" si="48"/>
        <v>618560.2409999999</v>
      </c>
      <c r="J249" s="160">
        <f t="shared" si="48"/>
        <v>37891.195</v>
      </c>
      <c r="K249" s="160">
        <f t="shared" si="48"/>
        <v>17420.130999999998</v>
      </c>
      <c r="L249" s="127">
        <f t="shared" si="48"/>
        <v>10950.957999999999</v>
      </c>
      <c r="M249" s="133">
        <f t="shared" si="48"/>
        <v>66262.284</v>
      </c>
      <c r="N249" s="160">
        <f t="shared" si="48"/>
        <v>3879.286</v>
      </c>
      <c r="O249" s="160">
        <f t="shared" si="48"/>
        <v>850.4000000000001</v>
      </c>
      <c r="P249" s="127">
        <f t="shared" si="48"/>
        <v>1195.25</v>
      </c>
      <c r="Q249" s="127">
        <f t="shared" si="48"/>
        <v>5924.935999999999</v>
      </c>
      <c r="R249" s="173" t="s">
        <v>223</v>
      </c>
      <c r="S249" s="160">
        <f aca="true" t="shared" si="49" ref="S249:AD249">S118+S124+S129+S133+S141+S146+S152+S156+S162+S166+S172+S179+S186+S192+S199+S209+S214+S224+S230+S237+S245+S247+S248</f>
        <v>118256.83099999998</v>
      </c>
      <c r="T249" s="160">
        <f t="shared" si="49"/>
        <v>48922.329</v>
      </c>
      <c r="U249" s="127">
        <f t="shared" si="49"/>
        <v>17744.183999999997</v>
      </c>
      <c r="V249" s="161">
        <f t="shared" si="49"/>
        <v>184923.34399999998</v>
      </c>
      <c r="W249" s="160">
        <f t="shared" si="49"/>
        <v>89673.03</v>
      </c>
      <c r="X249" s="160">
        <f t="shared" si="49"/>
        <v>21158.526</v>
      </c>
      <c r="Y249" s="127">
        <f t="shared" si="49"/>
        <v>2149.2700000000004</v>
      </c>
      <c r="Z249" s="133">
        <f t="shared" si="49"/>
        <v>112980.82600000003</v>
      </c>
      <c r="AA249" s="160">
        <f t="shared" si="49"/>
        <v>4110.1</v>
      </c>
      <c r="AB249" s="160">
        <f t="shared" si="49"/>
        <v>149.9</v>
      </c>
      <c r="AC249" s="127">
        <f t="shared" si="49"/>
        <v>4.6</v>
      </c>
      <c r="AD249" s="127">
        <f t="shared" si="49"/>
        <v>4264.600000000001</v>
      </c>
    </row>
    <row r="250" spans="1:30" s="27" customFormat="1" ht="21.75" customHeight="1">
      <c r="A250" s="43" t="s">
        <v>224</v>
      </c>
      <c r="B250" s="44" t="s">
        <v>225</v>
      </c>
      <c r="C250" s="46"/>
      <c r="D250" s="46"/>
      <c r="E250" s="102"/>
      <c r="F250" s="42"/>
      <c r="G250" s="51"/>
      <c r="H250" s="42"/>
      <c r="I250" s="103"/>
      <c r="J250" s="48"/>
      <c r="K250" s="51"/>
      <c r="L250" s="49"/>
      <c r="M250" s="104"/>
      <c r="N250" s="35"/>
      <c r="O250" s="49"/>
      <c r="P250" s="42"/>
      <c r="Q250" s="103"/>
      <c r="R250" s="43" t="s">
        <v>224</v>
      </c>
      <c r="S250" s="44" t="s">
        <v>225</v>
      </c>
      <c r="T250" s="46"/>
      <c r="U250" s="46"/>
      <c r="V250" s="47"/>
      <c r="W250" s="51"/>
      <c r="X250" s="51"/>
      <c r="Y250" s="51"/>
      <c r="Z250" s="47"/>
      <c r="AA250" s="51"/>
      <c r="AB250" s="51"/>
      <c r="AC250" s="51"/>
      <c r="AD250" s="47"/>
    </row>
    <row r="251" spans="1:30" s="27" customFormat="1" ht="12">
      <c r="A251" s="28"/>
      <c r="B251" s="31"/>
      <c r="C251" s="31"/>
      <c r="D251" s="31"/>
      <c r="E251" s="100"/>
      <c r="F251" s="42"/>
      <c r="G251" s="51"/>
      <c r="H251" s="42"/>
      <c r="I251" s="100"/>
      <c r="J251" s="33"/>
      <c r="K251" s="51"/>
      <c r="L251" s="51"/>
      <c r="M251" s="100"/>
      <c r="N251" s="52"/>
      <c r="O251" s="51"/>
      <c r="P251" s="77"/>
      <c r="Q251" s="100"/>
      <c r="R251" s="28"/>
      <c r="S251" s="31"/>
      <c r="T251" s="31"/>
      <c r="U251" s="31"/>
      <c r="V251" s="32"/>
      <c r="W251" s="31"/>
      <c r="X251" s="31"/>
      <c r="Y251" s="31"/>
      <c r="Z251" s="32"/>
      <c r="AA251" s="31"/>
      <c r="AB251" s="31"/>
      <c r="AC251" s="31"/>
      <c r="AD251" s="47"/>
    </row>
    <row r="252" spans="1:30" s="29" customFormat="1" ht="12">
      <c r="A252" s="18"/>
      <c r="B252" s="18"/>
      <c r="C252" s="69"/>
      <c r="D252" s="18"/>
      <c r="E252" s="97"/>
      <c r="F252" s="78"/>
      <c r="G252" s="114"/>
      <c r="H252" s="78"/>
      <c r="I252" s="97"/>
      <c r="J252" s="18"/>
      <c r="K252" s="114"/>
      <c r="L252" s="78"/>
      <c r="M252" s="97"/>
      <c r="N252" s="18"/>
      <c r="O252" s="114"/>
      <c r="P252" s="78"/>
      <c r="Q252" s="97"/>
      <c r="R252" s="53"/>
      <c r="S252" s="18"/>
      <c r="T252" s="69"/>
      <c r="U252" s="18"/>
      <c r="V252" s="18"/>
      <c r="W252" s="18"/>
      <c r="X252" s="69"/>
      <c r="Y252" s="18"/>
      <c r="Z252" s="18"/>
      <c r="AA252" s="18"/>
      <c r="AB252" s="69"/>
      <c r="AC252" s="18"/>
      <c r="AD252" s="78"/>
    </row>
    <row r="253" spans="1:30" s="27" customFormat="1" ht="12">
      <c r="A253" s="28"/>
      <c r="B253" s="31"/>
      <c r="C253" s="31"/>
      <c r="D253" s="31"/>
      <c r="E253" s="100"/>
      <c r="F253" s="42"/>
      <c r="G253" s="51"/>
      <c r="H253" s="42"/>
      <c r="I253" s="100"/>
      <c r="J253" s="33"/>
      <c r="K253" s="51"/>
      <c r="L253" s="51"/>
      <c r="M253" s="100"/>
      <c r="N253" s="52"/>
      <c r="O253" s="51"/>
      <c r="P253" s="77"/>
      <c r="Q253" s="100"/>
      <c r="R253" s="28"/>
      <c r="S253" s="31"/>
      <c r="T253" s="31"/>
      <c r="U253" s="31"/>
      <c r="V253" s="32"/>
      <c r="W253" s="31"/>
      <c r="X253" s="31"/>
      <c r="Y253" s="31"/>
      <c r="Z253" s="32"/>
      <c r="AA253" s="31"/>
      <c r="AB253" s="31"/>
      <c r="AC253" s="31"/>
      <c r="AD253" s="47"/>
    </row>
    <row r="254" spans="1:30" s="27" customFormat="1" ht="12">
      <c r="A254" s="28"/>
      <c r="B254" s="31"/>
      <c r="C254" s="31"/>
      <c r="D254" s="58"/>
      <c r="E254" s="100"/>
      <c r="F254" s="42"/>
      <c r="G254" s="51"/>
      <c r="H254" s="85"/>
      <c r="I254" s="100"/>
      <c r="J254" s="33"/>
      <c r="K254" s="51"/>
      <c r="L254" s="85"/>
      <c r="M254" s="100"/>
      <c r="N254" s="52"/>
      <c r="O254" s="51"/>
      <c r="P254" s="85"/>
      <c r="Q254" s="100"/>
      <c r="R254" s="28"/>
      <c r="S254" s="31"/>
      <c r="T254" s="31"/>
      <c r="U254" s="31"/>
      <c r="V254" s="32"/>
      <c r="W254" s="31"/>
      <c r="X254" s="31"/>
      <c r="Y254" s="31"/>
      <c r="Z254" s="32"/>
      <c r="AA254" s="31"/>
      <c r="AB254" s="31"/>
      <c r="AC254" s="31"/>
      <c r="AD254" s="47"/>
    </row>
    <row r="255" spans="1:30" s="27" customFormat="1" ht="12">
      <c r="A255" s="28"/>
      <c r="B255" s="31"/>
      <c r="C255" s="31"/>
      <c r="D255" s="31"/>
      <c r="E255" s="100"/>
      <c r="F255" s="42"/>
      <c r="G255" s="51"/>
      <c r="H255" s="42"/>
      <c r="I255" s="100"/>
      <c r="J255" s="33"/>
      <c r="K255" s="51"/>
      <c r="L255" s="51"/>
      <c r="M255" s="100"/>
      <c r="N255" s="52"/>
      <c r="O255" s="51"/>
      <c r="P255" s="77"/>
      <c r="Q255" s="100"/>
      <c r="R255" s="28"/>
      <c r="S255" s="31"/>
      <c r="T255" s="31"/>
      <c r="U255" s="31"/>
      <c r="V255" s="32"/>
      <c r="W255" s="31"/>
      <c r="X255" s="31"/>
      <c r="Y255" s="31"/>
      <c r="Z255" s="32"/>
      <c r="AA255" s="31"/>
      <c r="AB255" s="31"/>
      <c r="AC255" s="31"/>
      <c r="AD255" s="47"/>
    </row>
    <row r="256" spans="1:30" s="27" customFormat="1" ht="12">
      <c r="A256" s="28"/>
      <c r="B256" s="31"/>
      <c r="C256" s="31"/>
      <c r="D256" s="31"/>
      <c r="E256" s="100"/>
      <c r="F256" s="42"/>
      <c r="G256" s="51"/>
      <c r="H256" s="42"/>
      <c r="I256" s="100"/>
      <c r="J256" s="33"/>
      <c r="K256" s="51"/>
      <c r="L256" s="51"/>
      <c r="M256" s="100"/>
      <c r="N256" s="52"/>
      <c r="O256" s="51"/>
      <c r="P256" s="77"/>
      <c r="Q256" s="100"/>
      <c r="R256" s="28"/>
      <c r="S256" s="31"/>
      <c r="T256" s="31"/>
      <c r="U256" s="31"/>
      <c r="V256" s="32"/>
      <c r="W256" s="31"/>
      <c r="X256" s="31"/>
      <c r="Y256" s="31"/>
      <c r="Z256" s="32"/>
      <c r="AA256" s="31"/>
      <c r="AB256" s="31"/>
      <c r="AC256" s="31"/>
      <c r="AD256" s="47"/>
    </row>
    <row r="257" spans="1:30" s="27" customFormat="1" ht="12">
      <c r="A257" s="28"/>
      <c r="B257" s="31"/>
      <c r="C257" s="31"/>
      <c r="D257" s="31"/>
      <c r="E257" s="100"/>
      <c r="F257" s="42"/>
      <c r="G257" s="51"/>
      <c r="H257" s="42"/>
      <c r="I257" s="100"/>
      <c r="J257" s="33"/>
      <c r="K257" s="51"/>
      <c r="L257" s="51"/>
      <c r="M257" s="100"/>
      <c r="N257" s="52"/>
      <c r="O257" s="51"/>
      <c r="P257" s="77"/>
      <c r="Q257" s="100"/>
      <c r="R257" s="28"/>
      <c r="S257" s="31"/>
      <c r="T257" s="31"/>
      <c r="U257" s="31"/>
      <c r="V257" s="32"/>
      <c r="W257" s="31"/>
      <c r="X257" s="31"/>
      <c r="Y257" s="31"/>
      <c r="Z257" s="32"/>
      <c r="AA257" s="31"/>
      <c r="AB257" s="31"/>
      <c r="AC257" s="31"/>
      <c r="AD257" s="47"/>
    </row>
    <row r="258" spans="1:30" s="27" customFormat="1" ht="12">
      <c r="A258" s="28"/>
      <c r="B258" s="31"/>
      <c r="C258" s="31"/>
      <c r="D258" s="31"/>
      <c r="E258" s="100"/>
      <c r="F258" s="42"/>
      <c r="G258" s="51"/>
      <c r="H258" s="42"/>
      <c r="I258" s="100"/>
      <c r="J258" s="33"/>
      <c r="K258" s="51"/>
      <c r="L258" s="51"/>
      <c r="M258" s="100"/>
      <c r="N258" s="52"/>
      <c r="O258" s="51"/>
      <c r="P258" s="77"/>
      <c r="Q258" s="100"/>
      <c r="R258" s="28"/>
      <c r="S258" s="31"/>
      <c r="T258" s="31"/>
      <c r="U258" s="31"/>
      <c r="V258" s="32"/>
      <c r="W258" s="31"/>
      <c r="X258" s="31"/>
      <c r="Y258" s="31"/>
      <c r="Z258" s="32"/>
      <c r="AA258" s="31"/>
      <c r="AB258" s="31"/>
      <c r="AC258" s="31"/>
      <c r="AD258" s="47"/>
    </row>
    <row r="259" spans="1:30" s="27" customFormat="1" ht="12">
      <c r="A259" s="28"/>
      <c r="B259" s="31"/>
      <c r="C259" s="31"/>
      <c r="D259" s="31"/>
      <c r="E259" s="100"/>
      <c r="F259" s="42"/>
      <c r="G259" s="51"/>
      <c r="H259" s="42"/>
      <c r="I259" s="100"/>
      <c r="J259" s="33"/>
      <c r="K259" s="51"/>
      <c r="L259" s="51"/>
      <c r="M259" s="100"/>
      <c r="N259" s="52"/>
      <c r="O259" s="51"/>
      <c r="P259" s="77"/>
      <c r="Q259" s="100"/>
      <c r="R259" s="28"/>
      <c r="S259" s="31"/>
      <c r="T259" s="31"/>
      <c r="U259" s="31"/>
      <c r="V259" s="32"/>
      <c r="W259" s="31"/>
      <c r="X259" s="31"/>
      <c r="Y259" s="31"/>
      <c r="Z259" s="32"/>
      <c r="AA259" s="31"/>
      <c r="AB259" s="31"/>
      <c r="AC259" s="31"/>
      <c r="AD259" s="47"/>
    </row>
    <row r="260" spans="1:30" s="27" customFormat="1" ht="12">
      <c r="A260" s="28"/>
      <c r="B260" s="31"/>
      <c r="C260" s="31"/>
      <c r="D260" s="31"/>
      <c r="E260" s="100"/>
      <c r="F260" s="42"/>
      <c r="G260" s="51"/>
      <c r="H260" s="42"/>
      <c r="I260" s="100"/>
      <c r="J260" s="33"/>
      <c r="K260" s="51"/>
      <c r="L260" s="51"/>
      <c r="M260" s="100"/>
      <c r="N260" s="52"/>
      <c r="O260" s="51"/>
      <c r="P260" s="77"/>
      <c r="Q260" s="100"/>
      <c r="R260" s="28"/>
      <c r="S260" s="31"/>
      <c r="T260" s="31"/>
      <c r="U260" s="31"/>
      <c r="V260" s="32"/>
      <c r="W260" s="31"/>
      <c r="X260" s="31"/>
      <c r="Y260" s="31"/>
      <c r="Z260" s="32"/>
      <c r="AA260" s="31"/>
      <c r="AB260" s="31"/>
      <c r="AC260" s="31"/>
      <c r="AD260" s="47"/>
    </row>
    <row r="261" spans="1:30" s="27" customFormat="1" ht="12">
      <c r="A261" s="28"/>
      <c r="B261" s="31"/>
      <c r="C261" s="31"/>
      <c r="D261" s="31"/>
      <c r="E261" s="100"/>
      <c r="F261" s="42"/>
      <c r="G261" s="51"/>
      <c r="H261" s="42"/>
      <c r="I261" s="100"/>
      <c r="J261" s="33"/>
      <c r="K261" s="51"/>
      <c r="L261" s="51"/>
      <c r="M261" s="100"/>
      <c r="N261" s="52"/>
      <c r="O261" s="51"/>
      <c r="P261" s="77"/>
      <c r="Q261" s="100"/>
      <c r="R261" s="28"/>
      <c r="S261" s="31"/>
      <c r="T261" s="31"/>
      <c r="U261" s="31"/>
      <c r="V261" s="32"/>
      <c r="W261" s="31"/>
      <c r="X261" s="31"/>
      <c r="Y261" s="31"/>
      <c r="Z261" s="32"/>
      <c r="AA261" s="31"/>
      <c r="AB261" s="31"/>
      <c r="AC261" s="31"/>
      <c r="AD261" s="47"/>
    </row>
    <row r="262" spans="1:30" s="27" customFormat="1" ht="12">
      <c r="A262" s="28"/>
      <c r="B262" s="31"/>
      <c r="C262" s="31"/>
      <c r="D262" s="31"/>
      <c r="E262" s="100"/>
      <c r="F262" s="42"/>
      <c r="G262" s="51"/>
      <c r="H262" s="42"/>
      <c r="I262" s="100"/>
      <c r="J262" s="33"/>
      <c r="K262" s="51"/>
      <c r="L262" s="51"/>
      <c r="M262" s="100"/>
      <c r="N262" s="52"/>
      <c r="O262" s="51"/>
      <c r="P262" s="77"/>
      <c r="Q262" s="100"/>
      <c r="R262" s="28"/>
      <c r="S262" s="31"/>
      <c r="T262" s="31"/>
      <c r="U262" s="31"/>
      <c r="V262" s="32"/>
      <c r="W262" s="31"/>
      <c r="X262" s="31"/>
      <c r="Y262" s="31"/>
      <c r="Z262" s="32"/>
      <c r="AA262" s="31"/>
      <c r="AB262" s="31"/>
      <c r="AC262" s="31"/>
      <c r="AD262" s="47"/>
    </row>
    <row r="263" spans="1:30" s="27" customFormat="1" ht="12">
      <c r="A263" s="28"/>
      <c r="B263" s="31"/>
      <c r="C263" s="31"/>
      <c r="D263" s="31"/>
      <c r="E263" s="100"/>
      <c r="F263" s="42"/>
      <c r="G263" s="51"/>
      <c r="H263" s="42"/>
      <c r="I263" s="100"/>
      <c r="J263" s="33"/>
      <c r="K263" s="51"/>
      <c r="L263" s="51"/>
      <c r="M263" s="100"/>
      <c r="N263" s="52"/>
      <c r="O263" s="51"/>
      <c r="P263" s="77"/>
      <c r="Q263" s="100"/>
      <c r="R263" s="28"/>
      <c r="S263" s="31"/>
      <c r="T263" s="31"/>
      <c r="U263" s="31"/>
      <c r="V263" s="32"/>
      <c r="W263" s="31"/>
      <c r="X263" s="31"/>
      <c r="Y263" s="31"/>
      <c r="Z263" s="32"/>
      <c r="AA263" s="31"/>
      <c r="AB263" s="31"/>
      <c r="AC263" s="31"/>
      <c r="AD263" s="47"/>
    </row>
    <row r="264" spans="1:30" s="27" customFormat="1" ht="12">
      <c r="A264" s="28"/>
      <c r="B264" s="31"/>
      <c r="C264" s="31"/>
      <c r="D264" s="31"/>
      <c r="E264" s="100"/>
      <c r="F264" s="42"/>
      <c r="G264" s="51"/>
      <c r="H264" s="42"/>
      <c r="I264" s="100"/>
      <c r="J264" s="33"/>
      <c r="K264" s="51"/>
      <c r="L264" s="51"/>
      <c r="M264" s="100"/>
      <c r="N264" s="52"/>
      <c r="O264" s="51"/>
      <c r="P264" s="77"/>
      <c r="Q264" s="100"/>
      <c r="R264" s="28"/>
      <c r="S264" s="31"/>
      <c r="T264" s="31"/>
      <c r="U264" s="31"/>
      <c r="V264" s="32"/>
      <c r="W264" s="31"/>
      <c r="X264" s="31"/>
      <c r="Y264" s="31"/>
      <c r="Z264" s="32"/>
      <c r="AA264" s="31"/>
      <c r="AB264" s="31"/>
      <c r="AC264" s="31"/>
      <c r="AD264" s="47"/>
    </row>
    <row r="265" spans="1:30" s="27" customFormat="1" ht="12">
      <c r="A265" s="28"/>
      <c r="B265" s="31"/>
      <c r="C265" s="31"/>
      <c r="D265" s="31"/>
      <c r="E265" s="100"/>
      <c r="F265" s="42"/>
      <c r="G265" s="51"/>
      <c r="H265" s="42"/>
      <c r="I265" s="100"/>
      <c r="J265" s="33"/>
      <c r="K265" s="51"/>
      <c r="L265" s="51"/>
      <c r="M265" s="100"/>
      <c r="N265" s="52"/>
      <c r="O265" s="51"/>
      <c r="P265" s="77"/>
      <c r="Q265" s="100"/>
      <c r="R265" s="28"/>
      <c r="S265" s="31"/>
      <c r="T265" s="31"/>
      <c r="U265" s="31"/>
      <c r="V265" s="32"/>
      <c r="W265" s="31"/>
      <c r="X265" s="31"/>
      <c r="Y265" s="31"/>
      <c r="Z265" s="32"/>
      <c r="AA265" s="31"/>
      <c r="AB265" s="31"/>
      <c r="AC265" s="31"/>
      <c r="AD265" s="47"/>
    </row>
    <row r="266" spans="1:30" s="27" customFormat="1" ht="12">
      <c r="A266" s="28"/>
      <c r="B266" s="31"/>
      <c r="C266" s="31"/>
      <c r="D266" s="31"/>
      <c r="E266" s="100"/>
      <c r="F266" s="42"/>
      <c r="G266" s="51"/>
      <c r="H266" s="42"/>
      <c r="I266" s="100"/>
      <c r="J266" s="33"/>
      <c r="K266" s="51"/>
      <c r="L266" s="51"/>
      <c r="M266" s="100"/>
      <c r="N266" s="52"/>
      <c r="O266" s="51"/>
      <c r="P266" s="77"/>
      <c r="Q266" s="100"/>
      <c r="R266" s="28"/>
      <c r="S266" s="31"/>
      <c r="T266" s="31"/>
      <c r="U266" s="31"/>
      <c r="V266" s="32"/>
      <c r="W266" s="31"/>
      <c r="X266" s="31"/>
      <c r="Y266" s="31"/>
      <c r="Z266" s="32"/>
      <c r="AA266" s="31"/>
      <c r="AB266" s="31"/>
      <c r="AC266" s="31"/>
      <c r="AD266" s="47"/>
    </row>
    <row r="267" spans="1:30" s="27" customFormat="1" ht="12">
      <c r="A267" s="28"/>
      <c r="B267" s="31"/>
      <c r="C267" s="31"/>
      <c r="D267" s="31"/>
      <c r="E267" s="100"/>
      <c r="F267" s="42"/>
      <c r="G267" s="51"/>
      <c r="H267" s="42"/>
      <c r="I267" s="100"/>
      <c r="J267" s="33"/>
      <c r="K267" s="51"/>
      <c r="L267" s="51"/>
      <c r="M267" s="100"/>
      <c r="N267" s="52"/>
      <c r="O267" s="51"/>
      <c r="P267" s="77"/>
      <c r="Q267" s="100"/>
      <c r="R267" s="28"/>
      <c r="S267" s="31"/>
      <c r="T267" s="31"/>
      <c r="U267" s="31"/>
      <c r="V267" s="32"/>
      <c r="W267" s="31"/>
      <c r="X267" s="31"/>
      <c r="Y267" s="31"/>
      <c r="Z267" s="32"/>
      <c r="AA267" s="31"/>
      <c r="AB267" s="31"/>
      <c r="AC267" s="31"/>
      <c r="AD267" s="47"/>
    </row>
    <row r="268" spans="1:30" s="27" customFormat="1" ht="12">
      <c r="A268" s="28"/>
      <c r="B268" s="31"/>
      <c r="C268" s="31"/>
      <c r="D268" s="31"/>
      <c r="E268" s="100"/>
      <c r="F268" s="42"/>
      <c r="G268" s="51"/>
      <c r="H268" s="42"/>
      <c r="I268" s="100"/>
      <c r="J268" s="33"/>
      <c r="K268" s="51"/>
      <c r="L268" s="51"/>
      <c r="M268" s="100"/>
      <c r="N268" s="52"/>
      <c r="O268" s="51"/>
      <c r="P268" s="77"/>
      <c r="Q268" s="100"/>
      <c r="R268" s="28"/>
      <c r="S268" s="31"/>
      <c r="T268" s="31"/>
      <c r="U268" s="31"/>
      <c r="V268" s="32"/>
      <c r="W268" s="31"/>
      <c r="X268" s="31"/>
      <c r="Y268" s="31"/>
      <c r="Z268" s="32"/>
      <c r="AA268" s="31"/>
      <c r="AB268" s="31"/>
      <c r="AC268" s="31"/>
      <c r="AD268" s="47"/>
    </row>
    <row r="269" spans="1:30" s="27" customFormat="1" ht="12">
      <c r="A269" s="28"/>
      <c r="B269" s="31"/>
      <c r="C269" s="31"/>
      <c r="D269" s="31"/>
      <c r="E269" s="100"/>
      <c r="F269" s="42"/>
      <c r="G269" s="51"/>
      <c r="H269" s="42"/>
      <c r="I269" s="100"/>
      <c r="J269" s="33"/>
      <c r="K269" s="51"/>
      <c r="L269" s="51"/>
      <c r="M269" s="100"/>
      <c r="N269" s="52"/>
      <c r="O269" s="51"/>
      <c r="P269" s="77"/>
      <c r="Q269" s="100"/>
      <c r="R269" s="28"/>
      <c r="S269" s="31"/>
      <c r="T269" s="31"/>
      <c r="U269" s="31"/>
      <c r="V269" s="32"/>
      <c r="W269" s="31"/>
      <c r="X269" s="31"/>
      <c r="Y269" s="31"/>
      <c r="Z269" s="32"/>
      <c r="AA269" s="31"/>
      <c r="AB269" s="31"/>
      <c r="AC269" s="31"/>
      <c r="AD269" s="47"/>
    </row>
    <row r="270" spans="1:30" s="27" customFormat="1" ht="12">
      <c r="A270" s="28"/>
      <c r="B270" s="31"/>
      <c r="C270" s="31"/>
      <c r="D270" s="31"/>
      <c r="E270" s="100"/>
      <c r="F270" s="42"/>
      <c r="G270" s="51"/>
      <c r="H270" s="42"/>
      <c r="I270" s="100"/>
      <c r="J270" s="33"/>
      <c r="K270" s="51"/>
      <c r="L270" s="51"/>
      <c r="M270" s="100"/>
      <c r="N270" s="52"/>
      <c r="O270" s="51"/>
      <c r="P270" s="77"/>
      <c r="Q270" s="100"/>
      <c r="R270" s="28"/>
      <c r="S270" s="31"/>
      <c r="T270" s="31"/>
      <c r="U270" s="31"/>
      <c r="V270" s="32"/>
      <c r="W270" s="31"/>
      <c r="X270" s="31"/>
      <c r="Y270" s="31"/>
      <c r="Z270" s="32"/>
      <c r="AA270" s="31"/>
      <c r="AB270" s="31"/>
      <c r="AC270" s="31"/>
      <c r="AD270" s="47"/>
    </row>
    <row r="271" spans="1:30" s="27" customFormat="1" ht="12">
      <c r="A271" s="28"/>
      <c r="B271" s="31"/>
      <c r="C271" s="31"/>
      <c r="D271" s="31"/>
      <c r="E271" s="100"/>
      <c r="F271" s="42"/>
      <c r="G271" s="51"/>
      <c r="H271" s="42"/>
      <c r="I271" s="100"/>
      <c r="J271" s="33"/>
      <c r="K271" s="51"/>
      <c r="L271" s="51"/>
      <c r="M271" s="100"/>
      <c r="N271" s="52"/>
      <c r="O271" s="51"/>
      <c r="P271" s="77"/>
      <c r="Q271" s="100"/>
      <c r="R271" s="28"/>
      <c r="S271" s="31"/>
      <c r="T271" s="31"/>
      <c r="U271" s="31"/>
      <c r="V271" s="32"/>
      <c r="W271" s="31"/>
      <c r="X271" s="31"/>
      <c r="Y271" s="31"/>
      <c r="Z271" s="32"/>
      <c r="AA271" s="31"/>
      <c r="AB271" s="31"/>
      <c r="AC271" s="31"/>
      <c r="AD271" s="47"/>
    </row>
    <row r="272" spans="1:30" s="27" customFormat="1" ht="12">
      <c r="A272" s="28"/>
      <c r="B272" s="31"/>
      <c r="C272" s="31"/>
      <c r="D272" s="31"/>
      <c r="E272" s="100"/>
      <c r="F272" s="42"/>
      <c r="G272" s="51"/>
      <c r="H272" s="42"/>
      <c r="I272" s="100"/>
      <c r="J272" s="33"/>
      <c r="K272" s="51"/>
      <c r="L272" s="51"/>
      <c r="M272" s="100"/>
      <c r="N272" s="52"/>
      <c r="O272" s="51"/>
      <c r="P272" s="77"/>
      <c r="Q272" s="100"/>
      <c r="R272" s="28"/>
      <c r="S272" s="31"/>
      <c r="T272" s="31"/>
      <c r="U272" s="31"/>
      <c r="V272" s="32"/>
      <c r="W272" s="31"/>
      <c r="X272" s="31"/>
      <c r="Y272" s="31"/>
      <c r="Z272" s="32"/>
      <c r="AA272" s="31"/>
      <c r="AB272" s="31"/>
      <c r="AC272" s="31"/>
      <c r="AD272" s="47"/>
    </row>
    <row r="273" spans="1:30" s="27" customFormat="1" ht="12">
      <c r="A273" s="28"/>
      <c r="B273" s="31"/>
      <c r="C273" s="31"/>
      <c r="D273" s="31"/>
      <c r="E273" s="100"/>
      <c r="F273" s="42"/>
      <c r="G273" s="51"/>
      <c r="H273" s="42"/>
      <c r="I273" s="100"/>
      <c r="J273" s="33"/>
      <c r="K273" s="51"/>
      <c r="L273" s="51"/>
      <c r="M273" s="100"/>
      <c r="N273" s="52"/>
      <c r="O273" s="51"/>
      <c r="P273" s="77"/>
      <c r="Q273" s="100"/>
      <c r="R273" s="28"/>
      <c r="S273" s="31"/>
      <c r="T273" s="31"/>
      <c r="U273" s="31"/>
      <c r="V273" s="32"/>
      <c r="W273" s="31"/>
      <c r="X273" s="31"/>
      <c r="Y273" s="31"/>
      <c r="Z273" s="32"/>
      <c r="AA273" s="31"/>
      <c r="AB273" s="31"/>
      <c r="AC273" s="31"/>
      <c r="AD273" s="47"/>
    </row>
    <row r="274" spans="1:30" s="27" customFormat="1" ht="12">
      <c r="A274" s="28"/>
      <c r="B274" s="31"/>
      <c r="C274" s="31"/>
      <c r="D274" s="31"/>
      <c r="E274" s="100"/>
      <c r="F274" s="42"/>
      <c r="G274" s="51"/>
      <c r="H274" s="42"/>
      <c r="I274" s="100"/>
      <c r="J274" s="33"/>
      <c r="K274" s="51"/>
      <c r="L274" s="51"/>
      <c r="M274" s="100"/>
      <c r="N274" s="52"/>
      <c r="O274" s="51"/>
      <c r="P274" s="77"/>
      <c r="Q274" s="100"/>
      <c r="R274" s="28"/>
      <c r="S274" s="31"/>
      <c r="T274" s="31"/>
      <c r="U274" s="31"/>
      <c r="V274" s="32"/>
      <c r="W274" s="31"/>
      <c r="X274" s="31"/>
      <c r="Y274" s="31"/>
      <c r="Z274" s="32"/>
      <c r="AA274" s="31"/>
      <c r="AB274" s="31"/>
      <c r="AC274" s="31"/>
      <c r="AD274" s="47"/>
    </row>
    <row r="275" spans="1:30" s="27" customFormat="1" ht="12">
      <c r="A275" s="28"/>
      <c r="B275" s="31"/>
      <c r="C275" s="31"/>
      <c r="D275" s="31"/>
      <c r="E275" s="100"/>
      <c r="F275" s="42"/>
      <c r="G275" s="51"/>
      <c r="H275" s="42"/>
      <c r="I275" s="100"/>
      <c r="J275" s="33"/>
      <c r="K275" s="51"/>
      <c r="L275" s="51"/>
      <c r="M275" s="100"/>
      <c r="N275" s="52"/>
      <c r="O275" s="51"/>
      <c r="P275" s="77"/>
      <c r="Q275" s="100"/>
      <c r="R275" s="28"/>
      <c r="S275" s="31"/>
      <c r="T275" s="31"/>
      <c r="U275" s="31"/>
      <c r="V275" s="32"/>
      <c r="W275" s="31"/>
      <c r="X275" s="31"/>
      <c r="Y275" s="31"/>
      <c r="Z275" s="32"/>
      <c r="AA275" s="31"/>
      <c r="AB275" s="31"/>
      <c r="AC275" s="31"/>
      <c r="AD275" s="47"/>
    </row>
    <row r="276" spans="1:30" s="27" customFormat="1" ht="12">
      <c r="A276" s="28"/>
      <c r="B276" s="31"/>
      <c r="C276" s="31"/>
      <c r="D276" s="31"/>
      <c r="E276" s="100"/>
      <c r="F276" s="42"/>
      <c r="G276" s="51"/>
      <c r="H276" s="42"/>
      <c r="I276" s="100"/>
      <c r="J276" s="33"/>
      <c r="K276" s="51"/>
      <c r="L276" s="51"/>
      <c r="M276" s="100"/>
      <c r="N276" s="52"/>
      <c r="O276" s="51"/>
      <c r="P276" s="77"/>
      <c r="Q276" s="100"/>
      <c r="R276" s="28"/>
      <c r="S276" s="31"/>
      <c r="T276" s="31"/>
      <c r="U276" s="31"/>
      <c r="V276" s="32"/>
      <c r="W276" s="31"/>
      <c r="X276" s="31"/>
      <c r="Y276" s="31"/>
      <c r="Z276" s="32"/>
      <c r="AA276" s="31"/>
      <c r="AB276" s="31"/>
      <c r="AC276" s="31"/>
      <c r="AD276" s="47"/>
    </row>
    <row r="277" spans="1:30" s="27" customFormat="1" ht="12">
      <c r="A277" s="28"/>
      <c r="B277" s="31"/>
      <c r="C277" s="31"/>
      <c r="D277" s="31"/>
      <c r="E277" s="100"/>
      <c r="F277" s="42"/>
      <c r="G277" s="51"/>
      <c r="H277" s="42"/>
      <c r="I277" s="100"/>
      <c r="J277" s="33"/>
      <c r="K277" s="51"/>
      <c r="L277" s="51"/>
      <c r="M277" s="100"/>
      <c r="N277" s="52"/>
      <c r="O277" s="51"/>
      <c r="P277" s="77"/>
      <c r="Q277" s="100"/>
      <c r="R277" s="28"/>
      <c r="S277" s="31"/>
      <c r="T277" s="31"/>
      <c r="U277" s="31"/>
      <c r="V277" s="32"/>
      <c r="W277" s="31"/>
      <c r="X277" s="31"/>
      <c r="Y277" s="31"/>
      <c r="Z277" s="32"/>
      <c r="AA277" s="31"/>
      <c r="AB277" s="31"/>
      <c r="AC277" s="31"/>
      <c r="AD277" s="47"/>
    </row>
    <row r="278" spans="1:30" s="27" customFormat="1" ht="12">
      <c r="A278" s="28"/>
      <c r="B278" s="31"/>
      <c r="C278" s="31"/>
      <c r="D278" s="31"/>
      <c r="E278" s="100"/>
      <c r="F278" s="42"/>
      <c r="G278" s="51"/>
      <c r="H278" s="42"/>
      <c r="I278" s="100"/>
      <c r="J278" s="33"/>
      <c r="K278" s="51"/>
      <c r="L278" s="51"/>
      <c r="M278" s="100"/>
      <c r="N278" s="52"/>
      <c r="O278" s="51"/>
      <c r="P278" s="77"/>
      <c r="Q278" s="100"/>
      <c r="R278" s="28"/>
      <c r="S278" s="31"/>
      <c r="T278" s="31"/>
      <c r="U278" s="31"/>
      <c r="V278" s="32"/>
      <c r="W278" s="31"/>
      <c r="X278" s="31"/>
      <c r="Y278" s="31"/>
      <c r="Z278" s="32"/>
      <c r="AA278" s="31"/>
      <c r="AB278" s="31"/>
      <c r="AC278" s="31"/>
      <c r="AD278" s="47"/>
    </row>
    <row r="279" spans="1:30" s="27" customFormat="1" ht="12">
      <c r="A279" s="28"/>
      <c r="B279" s="31"/>
      <c r="C279" s="31"/>
      <c r="D279" s="31"/>
      <c r="E279" s="100"/>
      <c r="F279" s="42"/>
      <c r="G279" s="51"/>
      <c r="H279" s="42"/>
      <c r="I279" s="100"/>
      <c r="J279" s="33"/>
      <c r="K279" s="51"/>
      <c r="L279" s="51"/>
      <c r="M279" s="100"/>
      <c r="N279" s="52"/>
      <c r="O279" s="51"/>
      <c r="P279" s="77"/>
      <c r="Q279" s="100"/>
      <c r="R279" s="28"/>
      <c r="S279" s="31"/>
      <c r="T279" s="31"/>
      <c r="U279" s="31"/>
      <c r="V279" s="32"/>
      <c r="W279" s="31"/>
      <c r="X279" s="31"/>
      <c r="Y279" s="31"/>
      <c r="Z279" s="32"/>
      <c r="AA279" s="31"/>
      <c r="AB279" s="31"/>
      <c r="AC279" s="31"/>
      <c r="AD279" s="47"/>
    </row>
    <row r="280" spans="1:30" s="27" customFormat="1" ht="12">
      <c r="A280" s="28"/>
      <c r="B280" s="31"/>
      <c r="C280" s="31"/>
      <c r="D280" s="31"/>
      <c r="E280" s="100"/>
      <c r="F280" s="42"/>
      <c r="G280" s="51"/>
      <c r="H280" s="42"/>
      <c r="I280" s="100"/>
      <c r="J280" s="33"/>
      <c r="K280" s="51"/>
      <c r="L280" s="51"/>
      <c r="M280" s="100"/>
      <c r="N280" s="52"/>
      <c r="O280" s="51"/>
      <c r="P280" s="77"/>
      <c r="Q280" s="100"/>
      <c r="R280" s="28"/>
      <c r="S280" s="31"/>
      <c r="T280" s="31"/>
      <c r="U280" s="31"/>
      <c r="V280" s="32"/>
      <c r="W280" s="31"/>
      <c r="X280" s="31"/>
      <c r="Y280" s="31"/>
      <c r="Z280" s="32"/>
      <c r="AA280" s="31"/>
      <c r="AB280" s="31"/>
      <c r="AC280" s="31"/>
      <c r="AD280" s="47"/>
    </row>
    <row r="281" spans="1:30" s="27" customFormat="1" ht="12">
      <c r="A281" s="28"/>
      <c r="B281" s="31"/>
      <c r="C281" s="31"/>
      <c r="D281" s="31"/>
      <c r="E281" s="100"/>
      <c r="F281" s="42"/>
      <c r="G281" s="51"/>
      <c r="H281" s="42"/>
      <c r="I281" s="100"/>
      <c r="J281" s="33"/>
      <c r="K281" s="51"/>
      <c r="L281" s="51"/>
      <c r="M281" s="100"/>
      <c r="N281" s="52"/>
      <c r="O281" s="51"/>
      <c r="P281" s="77"/>
      <c r="Q281" s="100"/>
      <c r="R281" s="28"/>
      <c r="S281" s="31"/>
      <c r="T281" s="31"/>
      <c r="U281" s="31"/>
      <c r="V281" s="32"/>
      <c r="W281" s="31"/>
      <c r="X281" s="31"/>
      <c r="Y281" s="31"/>
      <c r="Z281" s="32"/>
      <c r="AA281" s="31"/>
      <c r="AB281" s="31"/>
      <c r="AC281" s="31"/>
      <c r="AD281" s="47"/>
    </row>
    <row r="282" spans="1:30" s="27" customFormat="1" ht="12">
      <c r="A282" s="28"/>
      <c r="B282" s="31"/>
      <c r="C282" s="31"/>
      <c r="D282" s="31"/>
      <c r="E282" s="100"/>
      <c r="F282" s="42"/>
      <c r="G282" s="51"/>
      <c r="H282" s="42"/>
      <c r="I282" s="100"/>
      <c r="J282" s="33"/>
      <c r="K282" s="51"/>
      <c r="L282" s="51"/>
      <c r="M282" s="100"/>
      <c r="N282" s="52"/>
      <c r="O282" s="51"/>
      <c r="P282" s="77"/>
      <c r="Q282" s="100"/>
      <c r="R282" s="28"/>
      <c r="S282" s="31"/>
      <c r="T282" s="31"/>
      <c r="U282" s="31"/>
      <c r="V282" s="32"/>
      <c r="W282" s="31"/>
      <c r="X282" s="31"/>
      <c r="Y282" s="31"/>
      <c r="Z282" s="32"/>
      <c r="AA282" s="31"/>
      <c r="AB282" s="31"/>
      <c r="AC282" s="31"/>
      <c r="AD282" s="47"/>
    </row>
    <row r="283" spans="1:30" s="27" customFormat="1" ht="12">
      <c r="A283" s="28"/>
      <c r="B283" s="31"/>
      <c r="C283" s="31"/>
      <c r="D283" s="31"/>
      <c r="E283" s="100"/>
      <c r="F283" s="42"/>
      <c r="G283" s="51"/>
      <c r="H283" s="42"/>
      <c r="I283" s="100"/>
      <c r="J283" s="33"/>
      <c r="K283" s="51"/>
      <c r="L283" s="51"/>
      <c r="M283" s="100"/>
      <c r="N283" s="52"/>
      <c r="O283" s="51"/>
      <c r="P283" s="77"/>
      <c r="Q283" s="100"/>
      <c r="R283" s="28"/>
      <c r="S283" s="31"/>
      <c r="T283" s="31"/>
      <c r="U283" s="31"/>
      <c r="V283" s="32"/>
      <c r="W283" s="31"/>
      <c r="X283" s="31"/>
      <c r="Y283" s="31"/>
      <c r="Z283" s="32"/>
      <c r="AA283" s="31"/>
      <c r="AB283" s="31"/>
      <c r="AC283" s="31"/>
      <c r="AD283" s="47"/>
    </row>
    <row r="284" spans="1:30" s="27" customFormat="1" ht="12">
      <c r="A284" s="28"/>
      <c r="B284" s="31"/>
      <c r="C284" s="31"/>
      <c r="D284" s="31"/>
      <c r="E284" s="100"/>
      <c r="F284" s="42"/>
      <c r="G284" s="51"/>
      <c r="H284" s="42"/>
      <c r="I284" s="100"/>
      <c r="J284" s="33"/>
      <c r="K284" s="51"/>
      <c r="L284" s="51"/>
      <c r="M284" s="100"/>
      <c r="N284" s="52"/>
      <c r="O284" s="51"/>
      <c r="P284" s="77"/>
      <c r="Q284" s="100"/>
      <c r="R284" s="28"/>
      <c r="S284" s="31"/>
      <c r="T284" s="31"/>
      <c r="U284" s="31"/>
      <c r="V284" s="32"/>
      <c r="W284" s="31"/>
      <c r="X284" s="31"/>
      <c r="Y284" s="31"/>
      <c r="Z284" s="32"/>
      <c r="AA284" s="31"/>
      <c r="AB284" s="31"/>
      <c r="AC284" s="31"/>
      <c r="AD284" s="47"/>
    </row>
    <row r="285" spans="1:30" s="27" customFormat="1" ht="12">
      <c r="A285" s="28"/>
      <c r="B285" s="31"/>
      <c r="C285" s="31"/>
      <c r="D285" s="31"/>
      <c r="E285" s="100"/>
      <c r="F285" s="42"/>
      <c r="G285" s="51"/>
      <c r="H285" s="42"/>
      <c r="I285" s="100"/>
      <c r="J285" s="33"/>
      <c r="K285" s="51"/>
      <c r="L285" s="51"/>
      <c r="M285" s="100"/>
      <c r="N285" s="52"/>
      <c r="O285" s="51"/>
      <c r="P285" s="77"/>
      <c r="Q285" s="100"/>
      <c r="R285" s="28"/>
      <c r="S285" s="31"/>
      <c r="T285" s="31"/>
      <c r="U285" s="31"/>
      <c r="V285" s="32"/>
      <c r="W285" s="31"/>
      <c r="X285" s="31"/>
      <c r="Y285" s="31"/>
      <c r="Z285" s="32"/>
      <c r="AA285" s="31"/>
      <c r="AB285" s="31"/>
      <c r="AC285" s="31"/>
      <c r="AD285" s="47"/>
    </row>
    <row r="286" spans="1:30" s="27" customFormat="1" ht="12">
      <c r="A286" s="28"/>
      <c r="B286" s="31"/>
      <c r="C286" s="31"/>
      <c r="D286" s="31"/>
      <c r="E286" s="100"/>
      <c r="F286" s="42"/>
      <c r="G286" s="51"/>
      <c r="H286" s="42"/>
      <c r="I286" s="100"/>
      <c r="J286" s="33"/>
      <c r="K286" s="51"/>
      <c r="L286" s="51"/>
      <c r="M286" s="100"/>
      <c r="N286" s="52"/>
      <c r="O286" s="51"/>
      <c r="P286" s="77"/>
      <c r="Q286" s="100"/>
      <c r="R286" s="28"/>
      <c r="S286" s="31"/>
      <c r="T286" s="31"/>
      <c r="U286" s="31"/>
      <c r="V286" s="32"/>
      <c r="W286" s="31"/>
      <c r="X286" s="31"/>
      <c r="Y286" s="31"/>
      <c r="Z286" s="32"/>
      <c r="AA286" s="31"/>
      <c r="AB286" s="31"/>
      <c r="AC286" s="31"/>
      <c r="AD286" s="47"/>
    </row>
    <row r="287" spans="1:30" s="27" customFormat="1" ht="12">
      <c r="A287" s="28"/>
      <c r="B287" s="31"/>
      <c r="C287" s="31"/>
      <c r="D287" s="31"/>
      <c r="E287" s="100"/>
      <c r="F287" s="42"/>
      <c r="G287" s="51"/>
      <c r="H287" s="42"/>
      <c r="I287" s="100"/>
      <c r="J287" s="33"/>
      <c r="K287" s="51"/>
      <c r="L287" s="51"/>
      <c r="M287" s="100"/>
      <c r="N287" s="52"/>
      <c r="O287" s="51"/>
      <c r="P287" s="77"/>
      <c r="Q287" s="100"/>
      <c r="R287" s="28"/>
      <c r="S287" s="31"/>
      <c r="T287" s="31"/>
      <c r="U287" s="31"/>
      <c r="V287" s="32"/>
      <c r="W287" s="31"/>
      <c r="X287" s="31"/>
      <c r="Y287" s="31"/>
      <c r="Z287" s="32"/>
      <c r="AA287" s="31"/>
      <c r="AB287" s="31"/>
      <c r="AC287" s="31"/>
      <c r="AD287" s="47"/>
    </row>
    <row r="288" spans="1:30" s="27" customFormat="1" ht="12">
      <c r="A288" s="28"/>
      <c r="B288" s="31"/>
      <c r="C288" s="31"/>
      <c r="D288" s="31"/>
      <c r="E288" s="100"/>
      <c r="F288" s="42"/>
      <c r="G288" s="51"/>
      <c r="H288" s="42"/>
      <c r="I288" s="100"/>
      <c r="J288" s="33"/>
      <c r="K288" s="51"/>
      <c r="L288" s="51"/>
      <c r="M288" s="100"/>
      <c r="N288" s="52"/>
      <c r="O288" s="51"/>
      <c r="P288" s="77"/>
      <c r="Q288" s="100"/>
      <c r="R288" s="28"/>
      <c r="S288" s="31"/>
      <c r="T288" s="31"/>
      <c r="U288" s="31"/>
      <c r="V288" s="32"/>
      <c r="W288" s="31"/>
      <c r="X288" s="31"/>
      <c r="Y288" s="31"/>
      <c r="Z288" s="32"/>
      <c r="AA288" s="31"/>
      <c r="AB288" s="31"/>
      <c r="AC288" s="31"/>
      <c r="AD288" s="47"/>
    </row>
    <row r="289" spans="1:30" s="27" customFormat="1" ht="12">
      <c r="A289" s="28"/>
      <c r="B289" s="31"/>
      <c r="C289" s="31"/>
      <c r="D289" s="31"/>
      <c r="E289" s="100"/>
      <c r="F289" s="42"/>
      <c r="G289" s="51"/>
      <c r="H289" s="42"/>
      <c r="I289" s="100"/>
      <c r="J289" s="33"/>
      <c r="K289" s="51"/>
      <c r="L289" s="51"/>
      <c r="M289" s="100"/>
      <c r="N289" s="52"/>
      <c r="O289" s="51"/>
      <c r="P289" s="77"/>
      <c r="Q289" s="100"/>
      <c r="R289" s="28"/>
      <c r="S289" s="31"/>
      <c r="T289" s="31"/>
      <c r="U289" s="31"/>
      <c r="V289" s="32"/>
      <c r="W289" s="31"/>
      <c r="X289" s="31"/>
      <c r="Y289" s="31"/>
      <c r="Z289" s="32"/>
      <c r="AA289" s="31"/>
      <c r="AB289" s="31"/>
      <c r="AC289" s="31"/>
      <c r="AD289" s="47"/>
    </row>
    <row r="290" spans="1:30" s="27" customFormat="1" ht="12">
      <c r="A290" s="28"/>
      <c r="B290" s="31"/>
      <c r="C290" s="31"/>
      <c r="D290" s="31"/>
      <c r="E290" s="100"/>
      <c r="F290" s="42"/>
      <c r="G290" s="51"/>
      <c r="H290" s="42"/>
      <c r="I290" s="100"/>
      <c r="J290" s="33"/>
      <c r="K290" s="51"/>
      <c r="L290" s="51"/>
      <c r="M290" s="100"/>
      <c r="N290" s="52"/>
      <c r="O290" s="51"/>
      <c r="P290" s="77"/>
      <c r="Q290" s="100"/>
      <c r="R290" s="28"/>
      <c r="S290" s="31"/>
      <c r="T290" s="31"/>
      <c r="U290" s="31"/>
      <c r="V290" s="32"/>
      <c r="W290" s="31"/>
      <c r="X290" s="31"/>
      <c r="Y290" s="31"/>
      <c r="Z290" s="32"/>
      <c r="AA290" s="31"/>
      <c r="AB290" s="31"/>
      <c r="AC290" s="31"/>
      <c r="AD290" s="47"/>
    </row>
    <row r="291" spans="1:30" s="27" customFormat="1" ht="12">
      <c r="A291" s="28"/>
      <c r="B291" s="31"/>
      <c r="C291" s="31"/>
      <c r="D291" s="31"/>
      <c r="E291" s="100"/>
      <c r="F291" s="42"/>
      <c r="G291" s="51"/>
      <c r="H291" s="42"/>
      <c r="I291" s="100"/>
      <c r="J291" s="33"/>
      <c r="K291" s="51"/>
      <c r="L291" s="51"/>
      <c r="M291" s="100"/>
      <c r="N291" s="52"/>
      <c r="O291" s="51"/>
      <c r="P291" s="77"/>
      <c r="Q291" s="100"/>
      <c r="R291" s="28"/>
      <c r="S291" s="31"/>
      <c r="T291" s="31"/>
      <c r="U291" s="31"/>
      <c r="V291" s="32"/>
      <c r="W291" s="31"/>
      <c r="X291" s="31"/>
      <c r="Y291" s="31"/>
      <c r="Z291" s="32"/>
      <c r="AA291" s="31"/>
      <c r="AB291" s="31"/>
      <c r="AC291" s="31"/>
      <c r="AD291" s="47"/>
    </row>
    <row r="292" spans="1:30" s="27" customFormat="1" ht="12">
      <c r="A292" s="28"/>
      <c r="B292" s="31"/>
      <c r="C292" s="31"/>
      <c r="D292" s="31"/>
      <c r="E292" s="100"/>
      <c r="F292" s="42"/>
      <c r="G292" s="51"/>
      <c r="H292" s="42"/>
      <c r="I292" s="100"/>
      <c r="J292" s="33"/>
      <c r="K292" s="51"/>
      <c r="L292" s="51"/>
      <c r="M292" s="100"/>
      <c r="N292" s="52"/>
      <c r="O292" s="51"/>
      <c r="P292" s="77"/>
      <c r="Q292" s="100"/>
      <c r="R292" s="28"/>
      <c r="S292" s="31"/>
      <c r="T292" s="31"/>
      <c r="U292" s="31"/>
      <c r="V292" s="32"/>
      <c r="W292" s="31"/>
      <c r="X292" s="31"/>
      <c r="Y292" s="31"/>
      <c r="Z292" s="32"/>
      <c r="AA292" s="31"/>
      <c r="AB292" s="31"/>
      <c r="AC292" s="31"/>
      <c r="AD292" s="47"/>
    </row>
    <row r="293" spans="1:30" s="27" customFormat="1" ht="12">
      <c r="A293" s="28"/>
      <c r="B293" s="31"/>
      <c r="C293" s="31"/>
      <c r="D293" s="31"/>
      <c r="E293" s="100"/>
      <c r="F293" s="42"/>
      <c r="G293" s="51"/>
      <c r="H293" s="42"/>
      <c r="I293" s="100"/>
      <c r="J293" s="33"/>
      <c r="K293" s="51"/>
      <c r="L293" s="51"/>
      <c r="M293" s="100"/>
      <c r="N293" s="52"/>
      <c r="O293" s="51"/>
      <c r="P293" s="77"/>
      <c r="Q293" s="100"/>
      <c r="R293" s="28"/>
      <c r="S293" s="31"/>
      <c r="T293" s="31"/>
      <c r="U293" s="31"/>
      <c r="V293" s="32"/>
      <c r="W293" s="31"/>
      <c r="X293" s="31"/>
      <c r="Y293" s="31"/>
      <c r="Z293" s="32"/>
      <c r="AA293" s="31"/>
      <c r="AB293" s="31"/>
      <c r="AC293" s="31"/>
      <c r="AD293" s="47"/>
    </row>
    <row r="294" spans="1:30" s="27" customFormat="1" ht="12">
      <c r="A294" s="28"/>
      <c r="B294" s="31"/>
      <c r="C294" s="31"/>
      <c r="D294" s="31"/>
      <c r="E294" s="100"/>
      <c r="F294" s="42"/>
      <c r="G294" s="51"/>
      <c r="H294" s="42"/>
      <c r="I294" s="100"/>
      <c r="J294" s="33"/>
      <c r="K294" s="51"/>
      <c r="L294" s="51"/>
      <c r="M294" s="100"/>
      <c r="N294" s="52"/>
      <c r="O294" s="51"/>
      <c r="P294" s="77"/>
      <c r="Q294" s="100"/>
      <c r="R294" s="28"/>
      <c r="S294" s="31"/>
      <c r="T294" s="31"/>
      <c r="U294" s="31"/>
      <c r="V294" s="32"/>
      <c r="W294" s="31"/>
      <c r="X294" s="31"/>
      <c r="Y294" s="31"/>
      <c r="Z294" s="32"/>
      <c r="AA294" s="31"/>
      <c r="AB294" s="31"/>
      <c r="AC294" s="31"/>
      <c r="AD294" s="47"/>
    </row>
    <row r="295" spans="1:30" s="27" customFormat="1" ht="12">
      <c r="A295" s="28"/>
      <c r="B295" s="31"/>
      <c r="C295" s="31"/>
      <c r="D295" s="31"/>
      <c r="E295" s="100"/>
      <c r="F295" s="42"/>
      <c r="G295" s="51"/>
      <c r="H295" s="42"/>
      <c r="I295" s="100"/>
      <c r="J295" s="33"/>
      <c r="K295" s="51"/>
      <c r="L295" s="51"/>
      <c r="M295" s="100"/>
      <c r="N295" s="52"/>
      <c r="O295" s="51"/>
      <c r="P295" s="77"/>
      <c r="Q295" s="100"/>
      <c r="R295" s="28"/>
      <c r="S295" s="31"/>
      <c r="T295" s="31"/>
      <c r="U295" s="31"/>
      <c r="V295" s="32"/>
      <c r="W295" s="31"/>
      <c r="X295" s="31"/>
      <c r="Y295" s="31"/>
      <c r="Z295" s="32"/>
      <c r="AA295" s="31"/>
      <c r="AB295" s="31"/>
      <c r="AC295" s="31"/>
      <c r="AD295" s="47"/>
    </row>
    <row r="296" spans="1:30" s="27" customFormat="1" ht="12">
      <c r="A296" s="28"/>
      <c r="B296" s="31"/>
      <c r="C296" s="31"/>
      <c r="D296" s="31"/>
      <c r="E296" s="100"/>
      <c r="F296" s="42"/>
      <c r="G296" s="51"/>
      <c r="H296" s="42"/>
      <c r="I296" s="100"/>
      <c r="J296" s="33"/>
      <c r="K296" s="51"/>
      <c r="L296" s="51"/>
      <c r="M296" s="100"/>
      <c r="N296" s="52"/>
      <c r="O296" s="51"/>
      <c r="P296" s="77"/>
      <c r="Q296" s="100"/>
      <c r="R296" s="28"/>
      <c r="S296" s="31"/>
      <c r="T296" s="31"/>
      <c r="U296" s="31"/>
      <c r="V296" s="32"/>
      <c r="W296" s="31"/>
      <c r="X296" s="31"/>
      <c r="Y296" s="31"/>
      <c r="Z296" s="32"/>
      <c r="AA296" s="31"/>
      <c r="AB296" s="31"/>
      <c r="AC296" s="31"/>
      <c r="AD296" s="47"/>
    </row>
    <row r="297" spans="1:30" s="27" customFormat="1" ht="12">
      <c r="A297" s="28"/>
      <c r="B297" s="31"/>
      <c r="C297" s="31"/>
      <c r="D297" s="31"/>
      <c r="E297" s="100"/>
      <c r="F297" s="42"/>
      <c r="G297" s="51"/>
      <c r="H297" s="42"/>
      <c r="I297" s="100"/>
      <c r="J297" s="33"/>
      <c r="K297" s="51"/>
      <c r="L297" s="51"/>
      <c r="M297" s="100"/>
      <c r="N297" s="52"/>
      <c r="O297" s="51"/>
      <c r="P297" s="77"/>
      <c r="Q297" s="100"/>
      <c r="R297" s="28"/>
      <c r="S297" s="31"/>
      <c r="T297" s="31"/>
      <c r="U297" s="31"/>
      <c r="V297" s="32"/>
      <c r="W297" s="31"/>
      <c r="X297" s="31"/>
      <c r="Y297" s="31"/>
      <c r="Z297" s="32"/>
      <c r="AA297" s="31"/>
      <c r="AB297" s="31"/>
      <c r="AC297" s="31"/>
      <c r="AD297" s="47"/>
    </row>
    <row r="298" spans="1:30" s="27" customFormat="1" ht="12">
      <c r="A298" s="28"/>
      <c r="B298" s="31"/>
      <c r="C298" s="31"/>
      <c r="D298" s="31"/>
      <c r="E298" s="100"/>
      <c r="F298" s="42"/>
      <c r="G298" s="51"/>
      <c r="H298" s="42"/>
      <c r="I298" s="100"/>
      <c r="J298" s="33"/>
      <c r="K298" s="51"/>
      <c r="L298" s="51"/>
      <c r="M298" s="100"/>
      <c r="N298" s="52"/>
      <c r="O298" s="51"/>
      <c r="P298" s="77"/>
      <c r="Q298" s="100"/>
      <c r="R298" s="28"/>
      <c r="S298" s="31"/>
      <c r="T298" s="31"/>
      <c r="U298" s="31"/>
      <c r="V298" s="32"/>
      <c r="W298" s="31"/>
      <c r="X298" s="31"/>
      <c r="Y298" s="31"/>
      <c r="Z298" s="32"/>
      <c r="AA298" s="31"/>
      <c r="AB298" s="31"/>
      <c r="AC298" s="31"/>
      <c r="AD298" s="47"/>
    </row>
    <row r="299" spans="1:30" s="27" customFormat="1" ht="12">
      <c r="A299" s="28"/>
      <c r="B299" s="31"/>
      <c r="C299" s="31"/>
      <c r="D299" s="31"/>
      <c r="E299" s="100"/>
      <c r="F299" s="42"/>
      <c r="G299" s="51"/>
      <c r="H299" s="42"/>
      <c r="I299" s="100"/>
      <c r="J299" s="33"/>
      <c r="K299" s="51"/>
      <c r="L299" s="51"/>
      <c r="M299" s="100"/>
      <c r="N299" s="52"/>
      <c r="O299" s="51"/>
      <c r="P299" s="77"/>
      <c r="Q299" s="100"/>
      <c r="R299" s="28"/>
      <c r="S299" s="31"/>
      <c r="T299" s="31"/>
      <c r="U299" s="31"/>
      <c r="V299" s="32"/>
      <c r="W299" s="31"/>
      <c r="X299" s="31"/>
      <c r="Y299" s="31"/>
      <c r="Z299" s="32"/>
      <c r="AA299" s="31"/>
      <c r="AB299" s="31"/>
      <c r="AC299" s="31"/>
      <c r="AD299" s="47"/>
    </row>
    <row r="300" spans="1:30" s="27" customFormat="1" ht="12">
      <c r="A300" s="28"/>
      <c r="B300" s="31"/>
      <c r="C300" s="31"/>
      <c r="D300" s="31"/>
      <c r="E300" s="100"/>
      <c r="F300" s="42"/>
      <c r="G300" s="51"/>
      <c r="H300" s="42"/>
      <c r="I300" s="100"/>
      <c r="J300" s="33"/>
      <c r="K300" s="51"/>
      <c r="L300" s="51"/>
      <c r="M300" s="100"/>
      <c r="N300" s="52"/>
      <c r="O300" s="51"/>
      <c r="P300" s="77"/>
      <c r="Q300" s="100"/>
      <c r="R300" s="28"/>
      <c r="S300" s="31"/>
      <c r="T300" s="31"/>
      <c r="U300" s="31"/>
      <c r="V300" s="32"/>
      <c r="W300" s="31"/>
      <c r="X300" s="31"/>
      <c r="Y300" s="31"/>
      <c r="Z300" s="32"/>
      <c r="AA300" s="31"/>
      <c r="AB300" s="31"/>
      <c r="AC300" s="31"/>
      <c r="AD300" s="47"/>
    </row>
    <row r="301" spans="1:30" s="27" customFormat="1" ht="12">
      <c r="A301" s="28"/>
      <c r="B301" s="31"/>
      <c r="C301" s="31"/>
      <c r="D301" s="31"/>
      <c r="E301" s="100"/>
      <c r="F301" s="42"/>
      <c r="G301" s="51"/>
      <c r="H301" s="42"/>
      <c r="I301" s="100"/>
      <c r="J301" s="33"/>
      <c r="K301" s="51"/>
      <c r="L301" s="51"/>
      <c r="M301" s="100"/>
      <c r="N301" s="52"/>
      <c r="O301" s="51"/>
      <c r="P301" s="77"/>
      <c r="Q301" s="100"/>
      <c r="R301" s="28"/>
      <c r="S301" s="31"/>
      <c r="T301" s="31"/>
      <c r="U301" s="31"/>
      <c r="V301" s="32"/>
      <c r="W301" s="31"/>
      <c r="X301" s="31"/>
      <c r="Y301" s="31"/>
      <c r="Z301" s="32"/>
      <c r="AA301" s="31"/>
      <c r="AB301" s="31"/>
      <c r="AC301" s="31"/>
      <c r="AD301" s="47"/>
    </row>
    <row r="302" spans="1:30" s="27" customFormat="1" ht="12">
      <c r="A302" s="28"/>
      <c r="B302" s="31"/>
      <c r="C302" s="31"/>
      <c r="D302" s="31"/>
      <c r="E302" s="100"/>
      <c r="F302" s="42"/>
      <c r="G302" s="51"/>
      <c r="H302" s="42"/>
      <c r="I302" s="100"/>
      <c r="J302" s="33"/>
      <c r="K302" s="51"/>
      <c r="L302" s="51"/>
      <c r="M302" s="100"/>
      <c r="N302" s="52"/>
      <c r="O302" s="51"/>
      <c r="P302" s="77"/>
      <c r="Q302" s="100"/>
      <c r="R302" s="28"/>
      <c r="S302" s="31"/>
      <c r="T302" s="31"/>
      <c r="U302" s="31"/>
      <c r="V302" s="32"/>
      <c r="W302" s="31"/>
      <c r="X302" s="31"/>
      <c r="Y302" s="31"/>
      <c r="Z302" s="32"/>
      <c r="AA302" s="31"/>
      <c r="AB302" s="31"/>
      <c r="AC302" s="31"/>
      <c r="AD302" s="47"/>
    </row>
    <row r="303" spans="1:30" s="27" customFormat="1" ht="12">
      <c r="A303" s="28"/>
      <c r="B303" s="31"/>
      <c r="C303" s="31"/>
      <c r="D303" s="31"/>
      <c r="E303" s="100"/>
      <c r="F303" s="42"/>
      <c r="G303" s="51"/>
      <c r="H303" s="42"/>
      <c r="I303" s="100"/>
      <c r="J303" s="33"/>
      <c r="K303" s="51"/>
      <c r="L303" s="51"/>
      <c r="M303" s="100"/>
      <c r="N303" s="52"/>
      <c r="O303" s="51"/>
      <c r="P303" s="77"/>
      <c r="Q303" s="100"/>
      <c r="R303" s="28"/>
      <c r="S303" s="31"/>
      <c r="T303" s="31"/>
      <c r="U303" s="31"/>
      <c r="V303" s="32"/>
      <c r="W303" s="31"/>
      <c r="X303" s="31"/>
      <c r="Y303" s="31"/>
      <c r="Z303" s="32"/>
      <c r="AA303" s="31"/>
      <c r="AB303" s="31"/>
      <c r="AC303" s="31"/>
      <c r="AD303" s="47"/>
    </row>
    <row r="304" spans="1:30" s="27" customFormat="1" ht="12">
      <c r="A304" s="28"/>
      <c r="B304" s="31"/>
      <c r="C304" s="31"/>
      <c r="D304" s="31"/>
      <c r="E304" s="100"/>
      <c r="F304" s="42"/>
      <c r="G304" s="51"/>
      <c r="H304" s="42"/>
      <c r="I304" s="100"/>
      <c r="J304" s="33"/>
      <c r="K304" s="51"/>
      <c r="L304" s="51"/>
      <c r="M304" s="100"/>
      <c r="N304" s="52"/>
      <c r="O304" s="51"/>
      <c r="P304" s="77"/>
      <c r="Q304" s="100"/>
      <c r="R304" s="28"/>
      <c r="S304" s="31"/>
      <c r="T304" s="31"/>
      <c r="U304" s="31"/>
      <c r="V304" s="32"/>
      <c r="W304" s="31"/>
      <c r="X304" s="31"/>
      <c r="Y304" s="31"/>
      <c r="Z304" s="32"/>
      <c r="AA304" s="31"/>
      <c r="AB304" s="31"/>
      <c r="AC304" s="31"/>
      <c r="AD304" s="47"/>
    </row>
    <row r="305" spans="1:30" s="27" customFormat="1" ht="12">
      <c r="A305" s="28"/>
      <c r="B305" s="31"/>
      <c r="C305" s="31"/>
      <c r="D305" s="31"/>
      <c r="E305" s="100"/>
      <c r="F305" s="42"/>
      <c r="G305" s="51"/>
      <c r="H305" s="42"/>
      <c r="I305" s="100"/>
      <c r="J305" s="33"/>
      <c r="K305" s="51"/>
      <c r="L305" s="51"/>
      <c r="M305" s="100"/>
      <c r="N305" s="52"/>
      <c r="O305" s="51"/>
      <c r="P305" s="77"/>
      <c r="Q305" s="100"/>
      <c r="R305" s="28"/>
      <c r="S305" s="31"/>
      <c r="T305" s="31"/>
      <c r="U305" s="31"/>
      <c r="V305" s="32"/>
      <c r="W305" s="31"/>
      <c r="X305" s="31"/>
      <c r="Y305" s="31"/>
      <c r="Z305" s="32"/>
      <c r="AA305" s="31"/>
      <c r="AB305" s="31"/>
      <c r="AC305" s="31"/>
      <c r="AD305" s="47"/>
    </row>
    <row r="306" spans="1:30" s="27" customFormat="1" ht="12">
      <c r="A306" s="28"/>
      <c r="B306" s="31"/>
      <c r="C306" s="31"/>
      <c r="D306" s="31"/>
      <c r="E306" s="100"/>
      <c r="F306" s="42"/>
      <c r="G306" s="51"/>
      <c r="H306" s="42"/>
      <c r="I306" s="100"/>
      <c r="J306" s="33"/>
      <c r="K306" s="51"/>
      <c r="L306" s="51"/>
      <c r="M306" s="100"/>
      <c r="N306" s="52"/>
      <c r="O306" s="51"/>
      <c r="P306" s="77"/>
      <c r="Q306" s="100"/>
      <c r="R306" s="28"/>
      <c r="S306" s="31"/>
      <c r="T306" s="31"/>
      <c r="U306" s="31"/>
      <c r="V306" s="32"/>
      <c r="W306" s="31"/>
      <c r="X306" s="31"/>
      <c r="Y306" s="31"/>
      <c r="Z306" s="32"/>
      <c r="AA306" s="31"/>
      <c r="AB306" s="31"/>
      <c r="AC306" s="31"/>
      <c r="AD306" s="47"/>
    </row>
    <row r="307" spans="1:30" s="27" customFormat="1" ht="12">
      <c r="A307" s="28"/>
      <c r="B307" s="31"/>
      <c r="C307" s="31"/>
      <c r="D307" s="31"/>
      <c r="E307" s="100"/>
      <c r="F307" s="42"/>
      <c r="G307" s="51"/>
      <c r="H307" s="42"/>
      <c r="I307" s="100"/>
      <c r="J307" s="33"/>
      <c r="K307" s="51"/>
      <c r="L307" s="51"/>
      <c r="M307" s="100"/>
      <c r="N307" s="52"/>
      <c r="O307" s="51"/>
      <c r="P307" s="77"/>
      <c r="Q307" s="100"/>
      <c r="R307" s="28"/>
      <c r="S307" s="31"/>
      <c r="T307" s="31"/>
      <c r="U307" s="31"/>
      <c r="V307" s="32"/>
      <c r="W307" s="31"/>
      <c r="X307" s="31"/>
      <c r="Y307" s="31"/>
      <c r="Z307" s="32"/>
      <c r="AA307" s="31"/>
      <c r="AB307" s="31"/>
      <c r="AC307" s="31"/>
      <c r="AD307" s="47"/>
    </row>
    <row r="308" spans="1:30" s="27" customFormat="1" ht="12">
      <c r="A308" s="28"/>
      <c r="B308" s="31"/>
      <c r="C308" s="31"/>
      <c r="D308" s="31"/>
      <c r="E308" s="100"/>
      <c r="F308" s="42"/>
      <c r="G308" s="51"/>
      <c r="H308" s="42"/>
      <c r="I308" s="100"/>
      <c r="J308" s="33"/>
      <c r="K308" s="51"/>
      <c r="L308" s="51"/>
      <c r="M308" s="100"/>
      <c r="N308" s="52"/>
      <c r="O308" s="51"/>
      <c r="P308" s="77"/>
      <c r="Q308" s="100"/>
      <c r="R308" s="28"/>
      <c r="S308" s="31"/>
      <c r="T308" s="31"/>
      <c r="U308" s="31"/>
      <c r="V308" s="32"/>
      <c r="W308" s="31"/>
      <c r="X308" s="31"/>
      <c r="Y308" s="31"/>
      <c r="Z308" s="32"/>
      <c r="AA308" s="31"/>
      <c r="AB308" s="31"/>
      <c r="AC308" s="31"/>
      <c r="AD308" s="47"/>
    </row>
    <row r="309" spans="1:30" s="27" customFormat="1" ht="12">
      <c r="A309" s="28"/>
      <c r="B309" s="31"/>
      <c r="C309" s="31"/>
      <c r="D309" s="31"/>
      <c r="E309" s="100"/>
      <c r="F309" s="42"/>
      <c r="G309" s="51"/>
      <c r="H309" s="42"/>
      <c r="I309" s="100"/>
      <c r="J309" s="33"/>
      <c r="K309" s="51"/>
      <c r="L309" s="51"/>
      <c r="M309" s="100"/>
      <c r="N309" s="52"/>
      <c r="O309" s="51"/>
      <c r="P309" s="77"/>
      <c r="Q309" s="100"/>
      <c r="R309" s="28"/>
      <c r="S309" s="31"/>
      <c r="T309" s="31"/>
      <c r="U309" s="31"/>
      <c r="V309" s="32"/>
      <c r="W309" s="31"/>
      <c r="X309" s="31"/>
      <c r="Y309" s="31"/>
      <c r="Z309" s="32"/>
      <c r="AA309" s="31"/>
      <c r="AB309" s="31"/>
      <c r="AC309" s="31"/>
      <c r="AD309" s="47"/>
    </row>
    <row r="310" spans="1:30" s="27" customFormat="1" ht="12">
      <c r="A310" s="28"/>
      <c r="B310" s="31"/>
      <c r="C310" s="31"/>
      <c r="D310" s="31"/>
      <c r="E310" s="100"/>
      <c r="F310" s="42"/>
      <c r="G310" s="51"/>
      <c r="H310" s="42"/>
      <c r="I310" s="100"/>
      <c r="J310" s="33"/>
      <c r="K310" s="51"/>
      <c r="L310" s="51"/>
      <c r="M310" s="100"/>
      <c r="N310" s="52"/>
      <c r="O310" s="51"/>
      <c r="P310" s="77"/>
      <c r="Q310" s="100"/>
      <c r="R310" s="28"/>
      <c r="S310" s="31"/>
      <c r="T310" s="31"/>
      <c r="U310" s="31"/>
      <c r="V310" s="32"/>
      <c r="W310" s="31"/>
      <c r="X310" s="31"/>
      <c r="Y310" s="31"/>
      <c r="Z310" s="32"/>
      <c r="AA310" s="31"/>
      <c r="AB310" s="31"/>
      <c r="AC310" s="31"/>
      <c r="AD310" s="47"/>
    </row>
    <row r="311" spans="1:30" s="27" customFormat="1" ht="12">
      <c r="A311" s="28"/>
      <c r="B311" s="31"/>
      <c r="C311" s="31"/>
      <c r="D311" s="31"/>
      <c r="E311" s="100"/>
      <c r="F311" s="42"/>
      <c r="G311" s="51"/>
      <c r="H311" s="42"/>
      <c r="I311" s="100"/>
      <c r="J311" s="33"/>
      <c r="K311" s="51"/>
      <c r="L311" s="51"/>
      <c r="M311" s="100"/>
      <c r="N311" s="52"/>
      <c r="O311" s="51"/>
      <c r="P311" s="77"/>
      <c r="Q311" s="100"/>
      <c r="R311" s="28"/>
      <c r="S311" s="31"/>
      <c r="T311" s="31"/>
      <c r="U311" s="31"/>
      <c r="V311" s="32"/>
      <c r="W311" s="31"/>
      <c r="X311" s="31"/>
      <c r="Y311" s="31"/>
      <c r="Z311" s="32"/>
      <c r="AA311" s="31"/>
      <c r="AB311" s="31"/>
      <c r="AC311" s="31"/>
      <c r="AD311" s="47"/>
    </row>
    <row r="312" spans="1:30" s="27" customFormat="1" ht="12">
      <c r="A312" s="28"/>
      <c r="B312" s="31"/>
      <c r="C312" s="31"/>
      <c r="D312" s="31"/>
      <c r="E312" s="100"/>
      <c r="F312" s="42"/>
      <c r="G312" s="51"/>
      <c r="H312" s="42"/>
      <c r="I312" s="100"/>
      <c r="J312" s="33"/>
      <c r="K312" s="51"/>
      <c r="L312" s="51"/>
      <c r="M312" s="100"/>
      <c r="N312" s="52"/>
      <c r="O312" s="51"/>
      <c r="P312" s="77"/>
      <c r="Q312" s="100"/>
      <c r="R312" s="28"/>
      <c r="S312" s="31"/>
      <c r="T312" s="31"/>
      <c r="U312" s="31"/>
      <c r="V312" s="32"/>
      <c r="W312" s="31"/>
      <c r="X312" s="31"/>
      <c r="Y312" s="31"/>
      <c r="Z312" s="32"/>
      <c r="AA312" s="31"/>
      <c r="AB312" s="31"/>
      <c r="AC312" s="31"/>
      <c r="AD312" s="47"/>
    </row>
    <row r="313" spans="1:30" s="27" customFormat="1" ht="12">
      <c r="A313" s="28"/>
      <c r="B313" s="31"/>
      <c r="C313" s="31"/>
      <c r="D313" s="31"/>
      <c r="E313" s="100"/>
      <c r="F313" s="42"/>
      <c r="G313" s="51"/>
      <c r="H313" s="42"/>
      <c r="I313" s="100"/>
      <c r="J313" s="33"/>
      <c r="K313" s="51"/>
      <c r="L313" s="51"/>
      <c r="M313" s="100"/>
      <c r="N313" s="52"/>
      <c r="O313" s="51"/>
      <c r="P313" s="77"/>
      <c r="Q313" s="100"/>
      <c r="R313" s="28"/>
      <c r="S313" s="31"/>
      <c r="T313" s="31"/>
      <c r="U313" s="31"/>
      <c r="V313" s="32"/>
      <c r="W313" s="31"/>
      <c r="X313" s="31"/>
      <c r="Y313" s="31"/>
      <c r="Z313" s="32"/>
      <c r="AA313" s="31"/>
      <c r="AB313" s="31"/>
      <c r="AC313" s="31"/>
      <c r="AD313" s="47"/>
    </row>
    <row r="314" spans="1:30" s="27" customFormat="1" ht="12">
      <c r="A314" s="28"/>
      <c r="B314" s="31"/>
      <c r="C314" s="31"/>
      <c r="D314" s="31"/>
      <c r="E314" s="100"/>
      <c r="F314" s="42"/>
      <c r="G314" s="51"/>
      <c r="H314" s="42"/>
      <c r="I314" s="100"/>
      <c r="J314" s="33"/>
      <c r="K314" s="51"/>
      <c r="L314" s="51"/>
      <c r="M314" s="100"/>
      <c r="N314" s="52"/>
      <c r="O314" s="51"/>
      <c r="P314" s="77"/>
      <c r="Q314" s="100"/>
      <c r="R314" s="28"/>
      <c r="S314" s="31"/>
      <c r="T314" s="31"/>
      <c r="U314" s="31"/>
      <c r="V314" s="32"/>
      <c r="W314" s="31"/>
      <c r="X314" s="31"/>
      <c r="Y314" s="31"/>
      <c r="Z314" s="32"/>
      <c r="AA314" s="31"/>
      <c r="AB314" s="31"/>
      <c r="AC314" s="31"/>
      <c r="AD314" s="47"/>
    </row>
    <row r="315" spans="1:30" s="27" customFormat="1" ht="12">
      <c r="A315" s="28"/>
      <c r="B315" s="31"/>
      <c r="C315" s="31"/>
      <c r="D315" s="31"/>
      <c r="E315" s="100"/>
      <c r="F315" s="42"/>
      <c r="G315" s="51"/>
      <c r="H315" s="42"/>
      <c r="I315" s="100"/>
      <c r="J315" s="33"/>
      <c r="K315" s="51"/>
      <c r="L315" s="51"/>
      <c r="M315" s="100"/>
      <c r="N315" s="52"/>
      <c r="O315" s="51"/>
      <c r="P315" s="77"/>
      <c r="Q315" s="100"/>
      <c r="R315" s="28"/>
      <c r="S315" s="31"/>
      <c r="T315" s="31"/>
      <c r="U315" s="31"/>
      <c r="V315" s="32"/>
      <c r="W315" s="31"/>
      <c r="X315" s="31"/>
      <c r="Y315" s="31"/>
      <c r="Z315" s="32"/>
      <c r="AA315" s="31"/>
      <c r="AB315" s="31"/>
      <c r="AC315" s="31"/>
      <c r="AD315" s="47"/>
    </row>
    <row r="316" spans="1:30" s="27" customFormat="1" ht="12">
      <c r="A316" s="28"/>
      <c r="B316" s="31"/>
      <c r="C316" s="31"/>
      <c r="D316" s="31"/>
      <c r="E316" s="100"/>
      <c r="F316" s="42"/>
      <c r="G316" s="51"/>
      <c r="H316" s="42"/>
      <c r="I316" s="100"/>
      <c r="J316" s="33"/>
      <c r="K316" s="51"/>
      <c r="L316" s="51"/>
      <c r="M316" s="100"/>
      <c r="N316" s="52"/>
      <c r="O316" s="51"/>
      <c r="P316" s="77"/>
      <c r="Q316" s="100"/>
      <c r="R316" s="28"/>
      <c r="S316" s="31"/>
      <c r="T316" s="31"/>
      <c r="U316" s="31"/>
      <c r="V316" s="32"/>
      <c r="W316" s="31"/>
      <c r="X316" s="31"/>
      <c r="Y316" s="31"/>
      <c r="Z316" s="32"/>
      <c r="AA316" s="31"/>
      <c r="AB316" s="31"/>
      <c r="AC316" s="31"/>
      <c r="AD316" s="47"/>
    </row>
    <row r="317" spans="1:30" s="27" customFormat="1" ht="12">
      <c r="A317" s="28"/>
      <c r="B317" s="31"/>
      <c r="C317" s="31"/>
      <c r="D317" s="31"/>
      <c r="E317" s="100"/>
      <c r="F317" s="42"/>
      <c r="G317" s="51"/>
      <c r="H317" s="42"/>
      <c r="I317" s="100"/>
      <c r="J317" s="33"/>
      <c r="K317" s="51"/>
      <c r="L317" s="51"/>
      <c r="M317" s="100"/>
      <c r="N317" s="52"/>
      <c r="O317" s="51"/>
      <c r="P317" s="77"/>
      <c r="Q317" s="100"/>
      <c r="R317" s="28"/>
      <c r="S317" s="31"/>
      <c r="T317" s="31"/>
      <c r="U317" s="31"/>
      <c r="V317" s="32"/>
      <c r="W317" s="31"/>
      <c r="X317" s="31"/>
      <c r="Y317" s="31"/>
      <c r="Z317" s="32"/>
      <c r="AA317" s="31"/>
      <c r="AB317" s="31"/>
      <c r="AC317" s="31"/>
      <c r="AD317" s="47"/>
    </row>
    <row r="318" spans="1:30" s="27" customFormat="1" ht="12">
      <c r="A318" s="28"/>
      <c r="B318" s="31"/>
      <c r="C318" s="31"/>
      <c r="D318" s="31"/>
      <c r="E318" s="100"/>
      <c r="F318" s="42"/>
      <c r="G318" s="51"/>
      <c r="H318" s="42"/>
      <c r="I318" s="100"/>
      <c r="J318" s="33"/>
      <c r="K318" s="51"/>
      <c r="L318" s="51"/>
      <c r="M318" s="100"/>
      <c r="N318" s="52"/>
      <c r="O318" s="51"/>
      <c r="P318" s="77"/>
      <c r="Q318" s="100"/>
      <c r="R318" s="28"/>
      <c r="S318" s="31"/>
      <c r="T318" s="31"/>
      <c r="U318" s="31"/>
      <c r="V318" s="32"/>
      <c r="W318" s="31"/>
      <c r="X318" s="31"/>
      <c r="Y318" s="31"/>
      <c r="Z318" s="32"/>
      <c r="AA318" s="31"/>
      <c r="AB318" s="31"/>
      <c r="AC318" s="31"/>
      <c r="AD318" s="47"/>
    </row>
    <row r="319" spans="1:30" s="27" customFormat="1" ht="12">
      <c r="A319" s="28"/>
      <c r="B319" s="31"/>
      <c r="C319" s="31"/>
      <c r="D319" s="31"/>
      <c r="E319" s="100"/>
      <c r="F319" s="42"/>
      <c r="G319" s="51"/>
      <c r="H319" s="42"/>
      <c r="I319" s="100"/>
      <c r="J319" s="33"/>
      <c r="K319" s="51"/>
      <c r="L319" s="51"/>
      <c r="M319" s="100"/>
      <c r="N319" s="52"/>
      <c r="O319" s="51"/>
      <c r="P319" s="77"/>
      <c r="Q319" s="100"/>
      <c r="R319" s="28"/>
      <c r="S319" s="31"/>
      <c r="T319" s="31"/>
      <c r="U319" s="31"/>
      <c r="V319" s="32"/>
      <c r="W319" s="31"/>
      <c r="X319" s="31"/>
      <c r="Y319" s="31"/>
      <c r="Z319" s="32"/>
      <c r="AA319" s="31"/>
      <c r="AB319" s="31"/>
      <c r="AC319" s="31"/>
      <c r="AD319" s="47"/>
    </row>
    <row r="320" spans="1:30" s="27" customFormat="1" ht="12">
      <c r="A320" s="28"/>
      <c r="B320" s="31"/>
      <c r="C320" s="31"/>
      <c r="D320" s="31"/>
      <c r="E320" s="100"/>
      <c r="F320" s="42"/>
      <c r="G320" s="51"/>
      <c r="H320" s="42"/>
      <c r="I320" s="100"/>
      <c r="J320" s="33"/>
      <c r="K320" s="51"/>
      <c r="L320" s="51"/>
      <c r="M320" s="100"/>
      <c r="N320" s="52"/>
      <c r="O320" s="51"/>
      <c r="P320" s="77"/>
      <c r="Q320" s="100"/>
      <c r="R320" s="28"/>
      <c r="S320" s="31"/>
      <c r="T320" s="31"/>
      <c r="U320" s="31"/>
      <c r="V320" s="32"/>
      <c r="W320" s="31"/>
      <c r="X320" s="31"/>
      <c r="Y320" s="31"/>
      <c r="Z320" s="32"/>
      <c r="AA320" s="31"/>
      <c r="AB320" s="31"/>
      <c r="AC320" s="31"/>
      <c r="AD320" s="47"/>
    </row>
    <row r="321" spans="1:30" s="27" customFormat="1" ht="12">
      <c r="A321" s="28"/>
      <c r="B321" s="31"/>
      <c r="C321" s="31"/>
      <c r="D321" s="31"/>
      <c r="E321" s="100"/>
      <c r="F321" s="42"/>
      <c r="G321" s="51"/>
      <c r="H321" s="42"/>
      <c r="I321" s="100"/>
      <c r="J321" s="33"/>
      <c r="K321" s="51"/>
      <c r="L321" s="51"/>
      <c r="M321" s="100"/>
      <c r="N321" s="52"/>
      <c r="O321" s="51"/>
      <c r="P321" s="77"/>
      <c r="Q321" s="100"/>
      <c r="R321" s="28"/>
      <c r="S321" s="31"/>
      <c r="T321" s="31"/>
      <c r="U321" s="31"/>
      <c r="V321" s="32"/>
      <c r="W321" s="31"/>
      <c r="X321" s="31"/>
      <c r="Y321" s="31"/>
      <c r="Z321" s="32"/>
      <c r="AA321" s="31"/>
      <c r="AB321" s="31"/>
      <c r="AC321" s="31"/>
      <c r="AD321" s="47"/>
    </row>
    <row r="322" spans="1:30" s="27" customFormat="1" ht="12">
      <c r="A322" s="28"/>
      <c r="B322" s="31"/>
      <c r="C322" s="31"/>
      <c r="D322" s="31"/>
      <c r="E322" s="100"/>
      <c r="F322" s="42"/>
      <c r="G322" s="51"/>
      <c r="H322" s="42"/>
      <c r="I322" s="100"/>
      <c r="J322" s="33"/>
      <c r="K322" s="51"/>
      <c r="L322" s="51"/>
      <c r="M322" s="100"/>
      <c r="N322" s="52"/>
      <c r="O322" s="51"/>
      <c r="P322" s="77"/>
      <c r="Q322" s="100"/>
      <c r="R322" s="28"/>
      <c r="S322" s="31"/>
      <c r="T322" s="31"/>
      <c r="U322" s="31"/>
      <c r="V322" s="32"/>
      <c r="W322" s="31"/>
      <c r="X322" s="31"/>
      <c r="Y322" s="31"/>
      <c r="Z322" s="32"/>
      <c r="AA322" s="31"/>
      <c r="AB322" s="31"/>
      <c r="AC322" s="31"/>
      <c r="AD322" s="47"/>
    </row>
    <row r="323" spans="1:30" s="27" customFormat="1" ht="12">
      <c r="A323" s="28"/>
      <c r="B323" s="31"/>
      <c r="C323" s="31"/>
      <c r="D323" s="31"/>
      <c r="E323" s="100"/>
      <c r="F323" s="42"/>
      <c r="G323" s="51"/>
      <c r="H323" s="42"/>
      <c r="I323" s="100"/>
      <c r="J323" s="33"/>
      <c r="K323" s="51"/>
      <c r="L323" s="51"/>
      <c r="M323" s="100"/>
      <c r="N323" s="52"/>
      <c r="O323" s="51"/>
      <c r="P323" s="77"/>
      <c r="Q323" s="100"/>
      <c r="R323" s="28"/>
      <c r="S323" s="31"/>
      <c r="T323" s="31"/>
      <c r="U323" s="31"/>
      <c r="V323" s="32"/>
      <c r="W323" s="31"/>
      <c r="X323" s="31"/>
      <c r="Y323" s="31"/>
      <c r="Z323" s="32"/>
      <c r="AA323" s="31"/>
      <c r="AB323" s="31"/>
      <c r="AC323" s="31"/>
      <c r="AD323" s="47"/>
    </row>
    <row r="324" spans="1:30" s="27" customFormat="1" ht="12">
      <c r="A324" s="28"/>
      <c r="B324" s="31"/>
      <c r="C324" s="31"/>
      <c r="D324" s="31"/>
      <c r="E324" s="100"/>
      <c r="F324" s="42"/>
      <c r="G324" s="51"/>
      <c r="H324" s="42"/>
      <c r="I324" s="100"/>
      <c r="J324" s="33"/>
      <c r="K324" s="51"/>
      <c r="L324" s="51"/>
      <c r="M324" s="100"/>
      <c r="N324" s="52"/>
      <c r="O324" s="51"/>
      <c r="P324" s="77"/>
      <c r="Q324" s="100"/>
      <c r="R324" s="28"/>
      <c r="S324" s="31"/>
      <c r="T324" s="31"/>
      <c r="U324" s="31"/>
      <c r="V324" s="32"/>
      <c r="W324" s="31"/>
      <c r="X324" s="31"/>
      <c r="Y324" s="31"/>
      <c r="Z324" s="32"/>
      <c r="AA324" s="31"/>
      <c r="AB324" s="31"/>
      <c r="AC324" s="31"/>
      <c r="AD324" s="47"/>
    </row>
    <row r="325" spans="1:30" s="27" customFormat="1" ht="12">
      <c r="A325" s="28"/>
      <c r="B325" s="31"/>
      <c r="C325" s="31"/>
      <c r="D325" s="31"/>
      <c r="E325" s="100"/>
      <c r="F325" s="42"/>
      <c r="G325" s="51"/>
      <c r="H325" s="42"/>
      <c r="I325" s="100"/>
      <c r="J325" s="33"/>
      <c r="K325" s="51"/>
      <c r="L325" s="51"/>
      <c r="M325" s="100"/>
      <c r="N325" s="52"/>
      <c r="O325" s="51"/>
      <c r="P325" s="77"/>
      <c r="Q325" s="100"/>
      <c r="R325" s="28"/>
      <c r="S325" s="31"/>
      <c r="T325" s="31"/>
      <c r="U325" s="31"/>
      <c r="V325" s="32"/>
      <c r="W325" s="31"/>
      <c r="X325" s="31"/>
      <c r="Y325" s="31"/>
      <c r="Z325" s="32"/>
      <c r="AA325" s="31"/>
      <c r="AB325" s="31"/>
      <c r="AC325" s="31"/>
      <c r="AD325" s="47"/>
    </row>
    <row r="326" spans="1:30" s="27" customFormat="1" ht="12">
      <c r="A326" s="28"/>
      <c r="B326" s="31"/>
      <c r="C326" s="31"/>
      <c r="D326" s="31"/>
      <c r="E326" s="100"/>
      <c r="F326" s="42"/>
      <c r="G326" s="51"/>
      <c r="H326" s="42"/>
      <c r="I326" s="100"/>
      <c r="J326" s="33"/>
      <c r="K326" s="51"/>
      <c r="L326" s="51"/>
      <c r="M326" s="100"/>
      <c r="N326" s="52"/>
      <c r="O326" s="51"/>
      <c r="P326" s="77"/>
      <c r="Q326" s="100"/>
      <c r="R326" s="28"/>
      <c r="S326" s="31"/>
      <c r="T326" s="31"/>
      <c r="U326" s="31"/>
      <c r="V326" s="32"/>
      <c r="W326" s="31"/>
      <c r="X326" s="31"/>
      <c r="Y326" s="31"/>
      <c r="Z326" s="32"/>
      <c r="AA326" s="31"/>
      <c r="AB326" s="31"/>
      <c r="AC326" s="31"/>
      <c r="AD326" s="47"/>
    </row>
    <row r="327" spans="1:30" s="27" customFormat="1" ht="12">
      <c r="A327" s="28"/>
      <c r="B327" s="31"/>
      <c r="C327" s="31"/>
      <c r="D327" s="31"/>
      <c r="E327" s="100"/>
      <c r="F327" s="42"/>
      <c r="G327" s="51"/>
      <c r="H327" s="42"/>
      <c r="I327" s="100"/>
      <c r="J327" s="33"/>
      <c r="K327" s="51"/>
      <c r="L327" s="51"/>
      <c r="M327" s="100"/>
      <c r="N327" s="52"/>
      <c r="O327" s="51"/>
      <c r="P327" s="77"/>
      <c r="Q327" s="100"/>
      <c r="R327" s="28"/>
      <c r="S327" s="31"/>
      <c r="T327" s="31"/>
      <c r="U327" s="31"/>
      <c r="V327" s="32"/>
      <c r="W327" s="31"/>
      <c r="X327" s="31"/>
      <c r="Y327" s="31"/>
      <c r="Z327" s="32"/>
      <c r="AA327" s="31"/>
      <c r="AB327" s="31"/>
      <c r="AC327" s="31"/>
      <c r="AD327" s="47"/>
    </row>
    <row r="328" spans="1:30" s="27" customFormat="1" ht="12">
      <c r="A328" s="28"/>
      <c r="B328" s="31"/>
      <c r="C328" s="31"/>
      <c r="D328" s="31"/>
      <c r="E328" s="100"/>
      <c r="F328" s="42"/>
      <c r="G328" s="51"/>
      <c r="H328" s="42"/>
      <c r="I328" s="100"/>
      <c r="J328" s="33"/>
      <c r="K328" s="51"/>
      <c r="L328" s="51"/>
      <c r="M328" s="100"/>
      <c r="N328" s="52"/>
      <c r="O328" s="51"/>
      <c r="P328" s="77"/>
      <c r="Q328" s="100"/>
      <c r="R328" s="28"/>
      <c r="S328" s="31"/>
      <c r="T328" s="31"/>
      <c r="U328" s="31"/>
      <c r="V328" s="32"/>
      <c r="W328" s="31"/>
      <c r="X328" s="31"/>
      <c r="Y328" s="31"/>
      <c r="Z328" s="32"/>
      <c r="AA328" s="31"/>
      <c r="AB328" s="31"/>
      <c r="AC328" s="31"/>
      <c r="AD328" s="47"/>
    </row>
    <row r="329" spans="1:30" s="27" customFormat="1" ht="12">
      <c r="A329" s="28"/>
      <c r="B329" s="31"/>
      <c r="C329" s="31"/>
      <c r="D329" s="31"/>
      <c r="E329" s="100"/>
      <c r="F329" s="42"/>
      <c r="G329" s="51"/>
      <c r="H329" s="42"/>
      <c r="I329" s="100"/>
      <c r="J329" s="33"/>
      <c r="K329" s="51"/>
      <c r="L329" s="51"/>
      <c r="M329" s="100"/>
      <c r="N329" s="52"/>
      <c r="O329" s="51"/>
      <c r="P329" s="77"/>
      <c r="Q329" s="100"/>
      <c r="R329" s="28"/>
      <c r="S329" s="31"/>
      <c r="T329" s="31"/>
      <c r="U329" s="31"/>
      <c r="V329" s="32"/>
      <c r="W329" s="31"/>
      <c r="X329" s="31"/>
      <c r="Y329" s="31"/>
      <c r="Z329" s="32"/>
      <c r="AA329" s="31"/>
      <c r="AB329" s="31"/>
      <c r="AC329" s="31"/>
      <c r="AD329" s="47"/>
    </row>
    <row r="330" spans="1:30" s="27" customFormat="1" ht="12">
      <c r="A330" s="28"/>
      <c r="B330" s="31"/>
      <c r="C330" s="31"/>
      <c r="D330" s="31"/>
      <c r="E330" s="100"/>
      <c r="F330" s="42"/>
      <c r="G330" s="51"/>
      <c r="H330" s="42"/>
      <c r="I330" s="100"/>
      <c r="J330" s="33"/>
      <c r="K330" s="51"/>
      <c r="L330" s="51"/>
      <c r="M330" s="100"/>
      <c r="N330" s="52"/>
      <c r="O330" s="51"/>
      <c r="P330" s="77"/>
      <c r="Q330" s="100"/>
      <c r="R330" s="28"/>
      <c r="S330" s="31"/>
      <c r="T330" s="31"/>
      <c r="U330" s="31"/>
      <c r="V330" s="32"/>
      <c r="W330" s="31"/>
      <c r="X330" s="31"/>
      <c r="Y330" s="31"/>
      <c r="Z330" s="32"/>
      <c r="AA330" s="31"/>
      <c r="AB330" s="31"/>
      <c r="AC330" s="31"/>
      <c r="AD330" s="47"/>
    </row>
    <row r="331" spans="1:30" s="27" customFormat="1" ht="12">
      <c r="A331" s="28"/>
      <c r="B331" s="31"/>
      <c r="C331" s="31"/>
      <c r="D331" s="31"/>
      <c r="E331" s="100"/>
      <c r="F331" s="42"/>
      <c r="G331" s="51"/>
      <c r="H331" s="42"/>
      <c r="I331" s="100"/>
      <c r="J331" s="33"/>
      <c r="K331" s="51"/>
      <c r="L331" s="51"/>
      <c r="M331" s="100"/>
      <c r="N331" s="52"/>
      <c r="O331" s="51"/>
      <c r="P331" s="77"/>
      <c r="Q331" s="100"/>
      <c r="R331" s="28"/>
      <c r="S331" s="31"/>
      <c r="T331" s="31"/>
      <c r="U331" s="31"/>
      <c r="V331" s="32"/>
      <c r="W331" s="31"/>
      <c r="X331" s="31"/>
      <c r="Y331" s="31"/>
      <c r="Z331" s="32"/>
      <c r="AA331" s="31"/>
      <c r="AB331" s="31"/>
      <c r="AC331" s="31"/>
      <c r="AD331" s="47"/>
    </row>
    <row r="332" spans="1:30" s="27" customFormat="1" ht="12">
      <c r="A332" s="28"/>
      <c r="B332" s="31"/>
      <c r="C332" s="31"/>
      <c r="D332" s="31"/>
      <c r="E332" s="100"/>
      <c r="F332" s="42"/>
      <c r="G332" s="51"/>
      <c r="H332" s="42"/>
      <c r="I332" s="100"/>
      <c r="J332" s="33"/>
      <c r="K332" s="51"/>
      <c r="L332" s="51"/>
      <c r="M332" s="100"/>
      <c r="N332" s="52"/>
      <c r="O332" s="51"/>
      <c r="P332" s="77"/>
      <c r="Q332" s="100"/>
      <c r="R332" s="28"/>
      <c r="S332" s="31"/>
      <c r="T332" s="31"/>
      <c r="U332" s="31"/>
      <c r="V332" s="32"/>
      <c r="W332" s="31"/>
      <c r="X332" s="31"/>
      <c r="Y332" s="31"/>
      <c r="Z332" s="32"/>
      <c r="AA332" s="31"/>
      <c r="AB332" s="31"/>
      <c r="AC332" s="31"/>
      <c r="AD332" s="47"/>
    </row>
    <row r="333" spans="1:30" s="27" customFormat="1" ht="12">
      <c r="A333" s="28"/>
      <c r="B333" s="31"/>
      <c r="C333" s="31"/>
      <c r="D333" s="31"/>
      <c r="E333" s="100"/>
      <c r="F333" s="42"/>
      <c r="G333" s="51"/>
      <c r="H333" s="42"/>
      <c r="I333" s="100"/>
      <c r="J333" s="33"/>
      <c r="K333" s="51"/>
      <c r="L333" s="51"/>
      <c r="M333" s="100"/>
      <c r="N333" s="52"/>
      <c r="O333" s="51"/>
      <c r="P333" s="77"/>
      <c r="Q333" s="100"/>
      <c r="R333" s="28"/>
      <c r="S333" s="31"/>
      <c r="T333" s="31"/>
      <c r="U333" s="31"/>
      <c r="V333" s="32"/>
      <c r="W333" s="31"/>
      <c r="X333" s="31"/>
      <c r="Y333" s="31"/>
      <c r="Z333" s="32"/>
      <c r="AA333" s="31"/>
      <c r="AB333" s="31"/>
      <c r="AC333" s="31"/>
      <c r="AD333" s="47"/>
    </row>
    <row r="334" spans="1:30" s="27" customFormat="1" ht="12">
      <c r="A334" s="28"/>
      <c r="B334" s="31"/>
      <c r="C334" s="31"/>
      <c r="D334" s="31"/>
      <c r="E334" s="100"/>
      <c r="F334" s="42"/>
      <c r="G334" s="51"/>
      <c r="H334" s="42"/>
      <c r="I334" s="100"/>
      <c r="J334" s="33"/>
      <c r="K334" s="51"/>
      <c r="L334" s="51"/>
      <c r="M334" s="100"/>
      <c r="N334" s="52"/>
      <c r="O334" s="51"/>
      <c r="P334" s="77"/>
      <c r="Q334" s="100"/>
      <c r="R334" s="28"/>
      <c r="S334" s="31"/>
      <c r="T334" s="31"/>
      <c r="U334" s="31"/>
      <c r="V334" s="32"/>
      <c r="W334" s="31"/>
      <c r="X334" s="31"/>
      <c r="Y334" s="31"/>
      <c r="Z334" s="32"/>
      <c r="AA334" s="31"/>
      <c r="AB334" s="31"/>
      <c r="AC334" s="31"/>
      <c r="AD334" s="47"/>
    </row>
    <row r="335" spans="1:30" s="27" customFormat="1" ht="12">
      <c r="A335" s="28"/>
      <c r="B335" s="31"/>
      <c r="C335" s="31"/>
      <c r="D335" s="31"/>
      <c r="E335" s="100"/>
      <c r="F335" s="42"/>
      <c r="G335" s="51"/>
      <c r="H335" s="42"/>
      <c r="I335" s="100"/>
      <c r="J335" s="33"/>
      <c r="K335" s="51"/>
      <c r="L335" s="51"/>
      <c r="M335" s="100"/>
      <c r="N335" s="52"/>
      <c r="O335" s="51"/>
      <c r="P335" s="77"/>
      <c r="Q335" s="100"/>
      <c r="R335" s="28"/>
      <c r="S335" s="31"/>
      <c r="T335" s="31"/>
      <c r="U335" s="31"/>
      <c r="V335" s="32"/>
      <c r="W335" s="31"/>
      <c r="X335" s="31"/>
      <c r="Y335" s="31"/>
      <c r="Z335" s="32"/>
      <c r="AA335" s="31"/>
      <c r="AB335" s="31"/>
      <c r="AC335" s="31"/>
      <c r="AD335" s="47"/>
    </row>
    <row r="336" spans="1:30" s="27" customFormat="1" ht="12">
      <c r="A336" s="28"/>
      <c r="B336" s="31"/>
      <c r="C336" s="31"/>
      <c r="D336" s="31"/>
      <c r="E336" s="100"/>
      <c r="F336" s="42"/>
      <c r="G336" s="51"/>
      <c r="H336" s="42"/>
      <c r="I336" s="100"/>
      <c r="J336" s="33"/>
      <c r="K336" s="51"/>
      <c r="L336" s="51"/>
      <c r="M336" s="100"/>
      <c r="N336" s="52"/>
      <c r="O336" s="51"/>
      <c r="P336" s="77"/>
      <c r="Q336" s="100"/>
      <c r="R336" s="28"/>
      <c r="S336" s="31"/>
      <c r="T336" s="31"/>
      <c r="U336" s="31"/>
      <c r="V336" s="32"/>
      <c r="W336" s="31"/>
      <c r="X336" s="31"/>
      <c r="Y336" s="31"/>
      <c r="Z336" s="32"/>
      <c r="AA336" s="31"/>
      <c r="AB336" s="31"/>
      <c r="AC336" s="31"/>
      <c r="AD336" s="47"/>
    </row>
    <row r="337" spans="1:30" s="27" customFormat="1" ht="12">
      <c r="A337" s="28"/>
      <c r="B337" s="31"/>
      <c r="C337" s="31"/>
      <c r="D337" s="31"/>
      <c r="E337" s="100"/>
      <c r="F337" s="42"/>
      <c r="G337" s="51"/>
      <c r="H337" s="42"/>
      <c r="I337" s="100"/>
      <c r="J337" s="33"/>
      <c r="K337" s="51"/>
      <c r="L337" s="51"/>
      <c r="M337" s="100"/>
      <c r="N337" s="52"/>
      <c r="O337" s="51"/>
      <c r="P337" s="77"/>
      <c r="Q337" s="100"/>
      <c r="R337" s="28"/>
      <c r="S337" s="31"/>
      <c r="T337" s="31"/>
      <c r="U337" s="31"/>
      <c r="V337" s="32"/>
      <c r="W337" s="31"/>
      <c r="X337" s="31"/>
      <c r="Y337" s="31"/>
      <c r="Z337" s="32"/>
      <c r="AA337" s="31"/>
      <c r="AB337" s="31"/>
      <c r="AC337" s="31"/>
      <c r="AD337" s="47"/>
    </row>
    <row r="338" spans="1:30" s="27" customFormat="1" ht="12">
      <c r="A338" s="28"/>
      <c r="B338" s="31"/>
      <c r="C338" s="31"/>
      <c r="D338" s="31"/>
      <c r="E338" s="100"/>
      <c r="F338" s="42"/>
      <c r="G338" s="51"/>
      <c r="H338" s="42"/>
      <c r="I338" s="100"/>
      <c r="J338" s="33"/>
      <c r="K338" s="51"/>
      <c r="L338" s="51"/>
      <c r="M338" s="100"/>
      <c r="N338" s="52"/>
      <c r="O338" s="51"/>
      <c r="P338" s="77"/>
      <c r="Q338" s="100"/>
      <c r="R338" s="28"/>
      <c r="S338" s="31"/>
      <c r="T338" s="31"/>
      <c r="U338" s="31"/>
      <c r="V338" s="32"/>
      <c r="W338" s="31"/>
      <c r="X338" s="31"/>
      <c r="Y338" s="31"/>
      <c r="Z338" s="32"/>
      <c r="AA338" s="31"/>
      <c r="AB338" s="31"/>
      <c r="AC338" s="31"/>
      <c r="AD338" s="47"/>
    </row>
    <row r="339" spans="1:30" s="27" customFormat="1" ht="12">
      <c r="A339" s="28"/>
      <c r="B339" s="31"/>
      <c r="C339" s="31"/>
      <c r="D339" s="31"/>
      <c r="E339" s="100"/>
      <c r="F339" s="42"/>
      <c r="G339" s="51"/>
      <c r="H339" s="42"/>
      <c r="I339" s="100"/>
      <c r="J339" s="33"/>
      <c r="K339" s="51"/>
      <c r="L339" s="51"/>
      <c r="M339" s="100"/>
      <c r="N339" s="52"/>
      <c r="O339" s="51"/>
      <c r="P339" s="77"/>
      <c r="Q339" s="100"/>
      <c r="R339" s="28"/>
      <c r="S339" s="31"/>
      <c r="T339" s="31"/>
      <c r="U339" s="31"/>
      <c r="V339" s="32"/>
      <c r="W339" s="31"/>
      <c r="X339" s="31"/>
      <c r="Y339" s="31"/>
      <c r="Z339" s="32"/>
      <c r="AA339" s="31"/>
      <c r="AB339" s="31"/>
      <c r="AC339" s="31"/>
      <c r="AD339" s="47"/>
    </row>
    <row r="340" spans="1:30" s="27" customFormat="1" ht="12">
      <c r="A340" s="28"/>
      <c r="B340" s="31"/>
      <c r="C340" s="31"/>
      <c r="D340" s="31"/>
      <c r="E340" s="100"/>
      <c r="F340" s="42"/>
      <c r="G340" s="51"/>
      <c r="H340" s="42"/>
      <c r="I340" s="100"/>
      <c r="J340" s="33"/>
      <c r="K340" s="51"/>
      <c r="L340" s="51"/>
      <c r="M340" s="100"/>
      <c r="N340" s="28"/>
      <c r="O340" s="51"/>
      <c r="P340" s="42"/>
      <c r="Q340" s="100"/>
      <c r="R340" s="28"/>
      <c r="S340" s="31"/>
      <c r="T340" s="31"/>
      <c r="U340" s="31"/>
      <c r="V340" s="32"/>
      <c r="W340" s="31"/>
      <c r="X340" s="31"/>
      <c r="Y340" s="31"/>
      <c r="Z340" s="32"/>
      <c r="AA340" s="31"/>
      <c r="AB340" s="31"/>
      <c r="AC340" s="31"/>
      <c r="AD340" s="47"/>
    </row>
    <row r="341" spans="1:30" s="27" customFormat="1" ht="12">
      <c r="A341" s="28"/>
      <c r="B341" s="31"/>
      <c r="C341" s="31"/>
      <c r="D341" s="31"/>
      <c r="E341" s="100"/>
      <c r="F341" s="42"/>
      <c r="G341" s="51"/>
      <c r="H341" s="42"/>
      <c r="I341" s="100"/>
      <c r="J341" s="33"/>
      <c r="K341" s="51"/>
      <c r="L341" s="51"/>
      <c r="M341" s="100"/>
      <c r="N341" s="28"/>
      <c r="O341" s="51"/>
      <c r="P341" s="42"/>
      <c r="Q341" s="100"/>
      <c r="R341" s="28"/>
      <c r="S341" s="31"/>
      <c r="T341" s="31"/>
      <c r="U341" s="31"/>
      <c r="V341" s="32"/>
      <c r="W341" s="31"/>
      <c r="X341" s="31"/>
      <c r="Y341" s="31"/>
      <c r="Z341" s="32"/>
      <c r="AA341" s="31"/>
      <c r="AB341" s="31"/>
      <c r="AC341" s="31"/>
      <c r="AD341" s="47"/>
    </row>
    <row r="342" spans="1:30" s="27" customFormat="1" ht="12">
      <c r="A342" s="28"/>
      <c r="B342" s="31"/>
      <c r="C342" s="31"/>
      <c r="D342" s="31"/>
      <c r="E342" s="100"/>
      <c r="F342" s="42"/>
      <c r="G342" s="51"/>
      <c r="H342" s="42"/>
      <c r="I342" s="100"/>
      <c r="J342" s="33"/>
      <c r="K342" s="51"/>
      <c r="L342" s="51"/>
      <c r="M342" s="100"/>
      <c r="N342" s="28"/>
      <c r="O342" s="51"/>
      <c r="P342" s="42"/>
      <c r="Q342" s="100"/>
      <c r="R342" s="28"/>
      <c r="S342" s="31"/>
      <c r="T342" s="31"/>
      <c r="U342" s="31"/>
      <c r="V342" s="32"/>
      <c r="W342" s="31"/>
      <c r="X342" s="31"/>
      <c r="Y342" s="31"/>
      <c r="Z342" s="32"/>
      <c r="AA342" s="31"/>
      <c r="AB342" s="31"/>
      <c r="AC342" s="31"/>
      <c r="AD342" s="47"/>
    </row>
    <row r="343" spans="1:30" s="27" customFormat="1" ht="12">
      <c r="A343" s="28"/>
      <c r="B343" s="31"/>
      <c r="C343" s="31"/>
      <c r="D343" s="31"/>
      <c r="E343" s="100"/>
      <c r="F343" s="42"/>
      <c r="G343" s="51"/>
      <c r="H343" s="42"/>
      <c r="I343" s="100"/>
      <c r="J343" s="33"/>
      <c r="K343" s="51"/>
      <c r="L343" s="51"/>
      <c r="M343" s="100"/>
      <c r="N343" s="28"/>
      <c r="O343" s="51"/>
      <c r="P343" s="42"/>
      <c r="Q343" s="100"/>
      <c r="R343" s="28"/>
      <c r="S343" s="31"/>
      <c r="T343" s="31"/>
      <c r="U343" s="31"/>
      <c r="V343" s="32"/>
      <c r="W343" s="31"/>
      <c r="X343" s="31"/>
      <c r="Y343" s="31"/>
      <c r="Z343" s="32"/>
      <c r="AA343" s="31"/>
      <c r="AB343" s="31"/>
      <c r="AC343" s="31"/>
      <c r="AD343" s="47"/>
    </row>
    <row r="344" spans="1:30" s="27" customFormat="1" ht="12">
      <c r="A344" s="28"/>
      <c r="B344" s="31"/>
      <c r="C344" s="31"/>
      <c r="D344" s="31"/>
      <c r="E344" s="100"/>
      <c r="F344" s="42"/>
      <c r="G344" s="51"/>
      <c r="H344" s="42"/>
      <c r="I344" s="100"/>
      <c r="J344" s="33"/>
      <c r="K344" s="51"/>
      <c r="L344" s="51"/>
      <c r="M344" s="100"/>
      <c r="N344" s="28"/>
      <c r="O344" s="51"/>
      <c r="P344" s="42"/>
      <c r="Q344" s="100"/>
      <c r="R344" s="28"/>
      <c r="S344" s="31"/>
      <c r="T344" s="31"/>
      <c r="U344" s="31"/>
      <c r="V344" s="32"/>
      <c r="W344" s="31"/>
      <c r="X344" s="31"/>
      <c r="Y344" s="31"/>
      <c r="Z344" s="32"/>
      <c r="AA344" s="31"/>
      <c r="AB344" s="31"/>
      <c r="AC344" s="31"/>
      <c r="AD344" s="47"/>
    </row>
    <row r="345" spans="1:30" s="27" customFormat="1" ht="12">
      <c r="A345" s="28"/>
      <c r="B345" s="31"/>
      <c r="C345" s="31"/>
      <c r="D345" s="31"/>
      <c r="E345" s="100"/>
      <c r="F345" s="42"/>
      <c r="G345" s="51"/>
      <c r="H345" s="42"/>
      <c r="I345" s="100"/>
      <c r="J345" s="33"/>
      <c r="K345" s="51"/>
      <c r="L345" s="51"/>
      <c r="M345" s="100"/>
      <c r="N345" s="28"/>
      <c r="O345" s="51"/>
      <c r="P345" s="42"/>
      <c r="Q345" s="100"/>
      <c r="R345" s="28"/>
      <c r="S345" s="31"/>
      <c r="T345" s="31"/>
      <c r="U345" s="31"/>
      <c r="V345" s="32"/>
      <c r="W345" s="31"/>
      <c r="X345" s="31"/>
      <c r="Y345" s="31"/>
      <c r="Z345" s="32"/>
      <c r="AA345" s="31"/>
      <c r="AB345" s="31"/>
      <c r="AC345" s="31"/>
      <c r="AD345" s="47"/>
    </row>
    <row r="346" spans="1:30" s="27" customFormat="1" ht="12">
      <c r="A346" s="28"/>
      <c r="B346" s="31"/>
      <c r="C346" s="31"/>
      <c r="D346" s="31"/>
      <c r="E346" s="100"/>
      <c r="F346" s="42"/>
      <c r="G346" s="51"/>
      <c r="H346" s="42"/>
      <c r="I346" s="100"/>
      <c r="J346" s="33"/>
      <c r="K346" s="51"/>
      <c r="L346" s="51"/>
      <c r="M346" s="100"/>
      <c r="N346" s="28"/>
      <c r="O346" s="51"/>
      <c r="P346" s="42"/>
      <c r="Q346" s="100"/>
      <c r="R346" s="28"/>
      <c r="S346" s="31"/>
      <c r="T346" s="31"/>
      <c r="U346" s="31"/>
      <c r="V346" s="32"/>
      <c r="W346" s="31"/>
      <c r="X346" s="31"/>
      <c r="Y346" s="31"/>
      <c r="Z346" s="32"/>
      <c r="AA346" s="31"/>
      <c r="AB346" s="31"/>
      <c r="AC346" s="31"/>
      <c r="AD346" s="47"/>
    </row>
    <row r="347" spans="1:30" s="27" customFormat="1" ht="12">
      <c r="A347" s="28"/>
      <c r="B347" s="31"/>
      <c r="C347" s="31"/>
      <c r="D347" s="31"/>
      <c r="E347" s="100"/>
      <c r="F347" s="42"/>
      <c r="G347" s="51"/>
      <c r="H347" s="42"/>
      <c r="I347" s="100"/>
      <c r="J347" s="33"/>
      <c r="K347" s="51"/>
      <c r="L347" s="51"/>
      <c r="M347" s="100"/>
      <c r="N347" s="28"/>
      <c r="O347" s="51"/>
      <c r="P347" s="42"/>
      <c r="Q347" s="100"/>
      <c r="R347" s="28"/>
      <c r="S347" s="31"/>
      <c r="T347" s="31"/>
      <c r="U347" s="31"/>
      <c r="V347" s="32"/>
      <c r="W347" s="31"/>
      <c r="X347" s="31"/>
      <c r="Y347" s="31"/>
      <c r="Z347" s="32"/>
      <c r="AA347" s="31"/>
      <c r="AB347" s="31"/>
      <c r="AC347" s="31"/>
      <c r="AD347" s="47"/>
    </row>
    <row r="348" spans="1:30" s="27" customFormat="1" ht="12">
      <c r="A348" s="28"/>
      <c r="B348" s="31"/>
      <c r="C348" s="31"/>
      <c r="D348" s="31"/>
      <c r="E348" s="100"/>
      <c r="F348" s="42"/>
      <c r="G348" s="51"/>
      <c r="H348" s="42"/>
      <c r="I348" s="100"/>
      <c r="J348" s="33"/>
      <c r="K348" s="51"/>
      <c r="L348" s="51"/>
      <c r="M348" s="100"/>
      <c r="N348" s="28"/>
      <c r="O348" s="51"/>
      <c r="P348" s="42"/>
      <c r="Q348" s="100"/>
      <c r="R348" s="28"/>
      <c r="S348" s="31"/>
      <c r="T348" s="31"/>
      <c r="U348" s="31"/>
      <c r="V348" s="32"/>
      <c r="W348" s="31"/>
      <c r="X348" s="31"/>
      <c r="Y348" s="31"/>
      <c r="Z348" s="32"/>
      <c r="AA348" s="31"/>
      <c r="AB348" s="31"/>
      <c r="AC348" s="31"/>
      <c r="AD348" s="47"/>
    </row>
    <row r="349" spans="1:30" s="27" customFormat="1" ht="12">
      <c r="A349" s="28"/>
      <c r="B349" s="31"/>
      <c r="C349" s="31"/>
      <c r="D349" s="31"/>
      <c r="E349" s="100"/>
      <c r="F349" s="42"/>
      <c r="G349" s="51"/>
      <c r="H349" s="42"/>
      <c r="I349" s="100"/>
      <c r="J349" s="33"/>
      <c r="K349" s="51"/>
      <c r="L349" s="51"/>
      <c r="M349" s="100"/>
      <c r="N349" s="28"/>
      <c r="O349" s="51"/>
      <c r="P349" s="42"/>
      <c r="Q349" s="100"/>
      <c r="R349" s="28"/>
      <c r="S349" s="31"/>
      <c r="T349" s="31"/>
      <c r="U349" s="31"/>
      <c r="V349" s="32"/>
      <c r="W349" s="31"/>
      <c r="X349" s="31"/>
      <c r="Y349" s="31"/>
      <c r="Z349" s="32"/>
      <c r="AA349" s="31"/>
      <c r="AB349" s="31"/>
      <c r="AC349" s="31"/>
      <c r="AD349" s="47"/>
    </row>
    <row r="350" spans="1:30" s="27" customFormat="1" ht="12">
      <c r="A350" s="28"/>
      <c r="B350" s="31"/>
      <c r="C350" s="31"/>
      <c r="D350" s="31"/>
      <c r="E350" s="100"/>
      <c r="F350" s="42"/>
      <c r="G350" s="51"/>
      <c r="H350" s="42"/>
      <c r="I350" s="100"/>
      <c r="J350" s="33"/>
      <c r="K350" s="51"/>
      <c r="L350" s="51"/>
      <c r="M350" s="100"/>
      <c r="N350" s="28"/>
      <c r="O350" s="51"/>
      <c r="P350" s="42"/>
      <c r="Q350" s="100"/>
      <c r="R350" s="28"/>
      <c r="S350" s="31"/>
      <c r="T350" s="31"/>
      <c r="U350" s="31"/>
      <c r="V350" s="32"/>
      <c r="W350" s="31"/>
      <c r="X350" s="31"/>
      <c r="Y350" s="31"/>
      <c r="Z350" s="32"/>
      <c r="AA350" s="31"/>
      <c r="AB350" s="31"/>
      <c r="AC350" s="31"/>
      <c r="AD350" s="47"/>
    </row>
    <row r="351" spans="1:30" s="27" customFormat="1" ht="12">
      <c r="A351" s="28"/>
      <c r="B351" s="31"/>
      <c r="C351" s="31"/>
      <c r="D351" s="31"/>
      <c r="E351" s="100"/>
      <c r="F351" s="42"/>
      <c r="G351" s="51"/>
      <c r="H351" s="42"/>
      <c r="I351" s="100"/>
      <c r="J351" s="33"/>
      <c r="K351" s="51"/>
      <c r="L351" s="51"/>
      <c r="M351" s="100"/>
      <c r="N351" s="28"/>
      <c r="O351" s="51"/>
      <c r="P351" s="42"/>
      <c r="Q351" s="100"/>
      <c r="R351" s="28"/>
      <c r="S351" s="31"/>
      <c r="T351" s="31"/>
      <c r="U351" s="31"/>
      <c r="V351" s="32"/>
      <c r="W351" s="31"/>
      <c r="X351" s="31"/>
      <c r="Y351" s="31"/>
      <c r="Z351" s="32"/>
      <c r="AA351" s="31"/>
      <c r="AB351" s="31"/>
      <c r="AC351" s="31"/>
      <c r="AD351" s="47"/>
    </row>
    <row r="352" spans="1:30" s="27" customFormat="1" ht="12">
      <c r="A352" s="28"/>
      <c r="B352" s="31"/>
      <c r="C352" s="31"/>
      <c r="D352" s="31"/>
      <c r="E352" s="100"/>
      <c r="F352" s="42"/>
      <c r="G352" s="51"/>
      <c r="H352" s="42"/>
      <c r="I352" s="100"/>
      <c r="J352" s="33"/>
      <c r="K352" s="51"/>
      <c r="L352" s="51"/>
      <c r="M352" s="100"/>
      <c r="N352" s="28"/>
      <c r="O352" s="51"/>
      <c r="P352" s="42"/>
      <c r="Q352" s="100"/>
      <c r="R352" s="28"/>
      <c r="S352" s="31"/>
      <c r="T352" s="31"/>
      <c r="U352" s="31"/>
      <c r="V352" s="32"/>
      <c r="W352" s="31"/>
      <c r="X352" s="31"/>
      <c r="Y352" s="31"/>
      <c r="Z352" s="32"/>
      <c r="AA352" s="31"/>
      <c r="AB352" s="31"/>
      <c r="AC352" s="31"/>
      <c r="AD352" s="47"/>
    </row>
    <row r="353" spans="1:30" s="27" customFormat="1" ht="12">
      <c r="A353" s="28"/>
      <c r="B353" s="31"/>
      <c r="C353" s="31"/>
      <c r="D353" s="31"/>
      <c r="E353" s="100"/>
      <c r="F353" s="42"/>
      <c r="G353" s="51"/>
      <c r="H353" s="42"/>
      <c r="I353" s="100"/>
      <c r="J353" s="33"/>
      <c r="K353" s="51"/>
      <c r="L353" s="51"/>
      <c r="M353" s="100"/>
      <c r="N353" s="28"/>
      <c r="O353" s="51"/>
      <c r="P353" s="42"/>
      <c r="Q353" s="100"/>
      <c r="R353" s="28"/>
      <c r="S353" s="31"/>
      <c r="T353" s="31"/>
      <c r="U353" s="31"/>
      <c r="V353" s="32"/>
      <c r="W353" s="31"/>
      <c r="X353" s="31"/>
      <c r="Y353" s="31"/>
      <c r="Z353" s="32"/>
      <c r="AA353" s="31"/>
      <c r="AB353" s="31"/>
      <c r="AC353" s="31"/>
      <c r="AD353" s="47"/>
    </row>
    <row r="354" spans="1:30" s="27" customFormat="1" ht="12">
      <c r="A354" s="28"/>
      <c r="B354" s="31"/>
      <c r="C354" s="31"/>
      <c r="D354" s="31"/>
      <c r="E354" s="100"/>
      <c r="F354" s="42"/>
      <c r="G354" s="51"/>
      <c r="H354" s="42"/>
      <c r="I354" s="100"/>
      <c r="J354" s="33"/>
      <c r="K354" s="51"/>
      <c r="L354" s="51"/>
      <c r="M354" s="100"/>
      <c r="N354" s="28"/>
      <c r="O354" s="51"/>
      <c r="P354" s="42"/>
      <c r="Q354" s="100"/>
      <c r="R354" s="28"/>
      <c r="S354" s="31"/>
      <c r="T354" s="31"/>
      <c r="U354" s="31"/>
      <c r="V354" s="32"/>
      <c r="W354" s="31"/>
      <c r="X354" s="31"/>
      <c r="Y354" s="31"/>
      <c r="Z354" s="32"/>
      <c r="AA354" s="31"/>
      <c r="AB354" s="31"/>
      <c r="AC354" s="31"/>
      <c r="AD354" s="47"/>
    </row>
    <row r="355" spans="1:30" s="27" customFormat="1" ht="12">
      <c r="A355" s="28"/>
      <c r="B355" s="31"/>
      <c r="C355" s="31"/>
      <c r="D355" s="31"/>
      <c r="E355" s="100"/>
      <c r="F355" s="42"/>
      <c r="G355" s="51"/>
      <c r="H355" s="42"/>
      <c r="I355" s="100"/>
      <c r="J355" s="33"/>
      <c r="K355" s="51"/>
      <c r="L355" s="51"/>
      <c r="M355" s="100"/>
      <c r="N355" s="28"/>
      <c r="O355" s="51"/>
      <c r="P355" s="42"/>
      <c r="Q355" s="100"/>
      <c r="R355" s="28"/>
      <c r="S355" s="31"/>
      <c r="T355" s="31"/>
      <c r="U355" s="31"/>
      <c r="V355" s="32"/>
      <c r="W355" s="31"/>
      <c r="X355" s="31"/>
      <c r="Y355" s="31"/>
      <c r="Z355" s="32"/>
      <c r="AA355" s="31"/>
      <c r="AB355" s="31"/>
      <c r="AC355" s="31"/>
      <c r="AD355" s="47"/>
    </row>
    <row r="356" spans="1:30" s="27" customFormat="1" ht="12">
      <c r="A356" s="28"/>
      <c r="B356" s="31"/>
      <c r="C356" s="31"/>
      <c r="D356" s="31"/>
      <c r="E356" s="100"/>
      <c r="F356" s="42"/>
      <c r="G356" s="51"/>
      <c r="H356" s="42"/>
      <c r="I356" s="100"/>
      <c r="J356" s="33"/>
      <c r="K356" s="51"/>
      <c r="L356" s="51"/>
      <c r="M356" s="100"/>
      <c r="N356" s="28"/>
      <c r="O356" s="51"/>
      <c r="P356" s="42"/>
      <c r="Q356" s="100"/>
      <c r="R356" s="28"/>
      <c r="S356" s="31"/>
      <c r="T356" s="31"/>
      <c r="U356" s="31"/>
      <c r="V356" s="32"/>
      <c r="W356" s="31"/>
      <c r="X356" s="31"/>
      <c r="Y356" s="31"/>
      <c r="Z356" s="32"/>
      <c r="AA356" s="31"/>
      <c r="AB356" s="31"/>
      <c r="AC356" s="31"/>
      <c r="AD356" s="47"/>
    </row>
    <row r="357" spans="1:30" s="27" customFormat="1" ht="12">
      <c r="A357" s="28"/>
      <c r="B357" s="31"/>
      <c r="C357" s="31"/>
      <c r="D357" s="31"/>
      <c r="E357" s="100"/>
      <c r="F357" s="42"/>
      <c r="G357" s="51"/>
      <c r="H357" s="42"/>
      <c r="I357" s="100"/>
      <c r="J357" s="33"/>
      <c r="K357" s="51"/>
      <c r="L357" s="51"/>
      <c r="M357" s="100"/>
      <c r="N357" s="28"/>
      <c r="O357" s="51"/>
      <c r="P357" s="42"/>
      <c r="Q357" s="100"/>
      <c r="R357" s="28"/>
      <c r="S357" s="31"/>
      <c r="T357" s="31"/>
      <c r="U357" s="31"/>
      <c r="V357" s="32"/>
      <c r="W357" s="31"/>
      <c r="X357" s="31"/>
      <c r="Y357" s="31"/>
      <c r="Z357" s="32"/>
      <c r="AA357" s="31"/>
      <c r="AB357" s="31"/>
      <c r="AC357" s="31"/>
      <c r="AD357" s="47"/>
    </row>
    <row r="358" spans="1:30" s="27" customFormat="1" ht="12">
      <c r="A358" s="28"/>
      <c r="B358" s="31"/>
      <c r="C358" s="31"/>
      <c r="D358" s="31"/>
      <c r="E358" s="100"/>
      <c r="F358" s="42"/>
      <c r="G358" s="51"/>
      <c r="H358" s="42"/>
      <c r="I358" s="100"/>
      <c r="J358" s="33"/>
      <c r="K358" s="51"/>
      <c r="L358" s="51"/>
      <c r="M358" s="100"/>
      <c r="N358" s="28"/>
      <c r="O358" s="51"/>
      <c r="P358" s="42"/>
      <c r="Q358" s="100"/>
      <c r="R358" s="28"/>
      <c r="S358" s="31"/>
      <c r="T358" s="31"/>
      <c r="U358" s="31"/>
      <c r="V358" s="32"/>
      <c r="W358" s="31"/>
      <c r="X358" s="31"/>
      <c r="Y358" s="31"/>
      <c r="Z358" s="32"/>
      <c r="AA358" s="31"/>
      <c r="AB358" s="31"/>
      <c r="AC358" s="31"/>
      <c r="AD358" s="47"/>
    </row>
    <row r="359" spans="1:30" s="27" customFormat="1" ht="12">
      <c r="A359" s="28"/>
      <c r="B359" s="31"/>
      <c r="C359" s="31"/>
      <c r="D359" s="31"/>
      <c r="E359" s="100"/>
      <c r="F359" s="42"/>
      <c r="G359" s="51"/>
      <c r="H359" s="42"/>
      <c r="I359" s="100"/>
      <c r="J359" s="33"/>
      <c r="K359" s="51"/>
      <c r="L359" s="51"/>
      <c r="M359" s="100"/>
      <c r="N359" s="28"/>
      <c r="O359" s="51"/>
      <c r="P359" s="42"/>
      <c r="Q359" s="100"/>
      <c r="R359" s="28"/>
      <c r="S359" s="31"/>
      <c r="T359" s="31"/>
      <c r="U359" s="31"/>
      <c r="V359" s="32"/>
      <c r="W359" s="31"/>
      <c r="X359" s="31"/>
      <c r="Y359" s="31"/>
      <c r="Z359" s="32"/>
      <c r="AA359" s="31"/>
      <c r="AB359" s="31"/>
      <c r="AC359" s="31"/>
      <c r="AD359" s="47"/>
    </row>
    <row r="360" spans="1:30" s="27" customFormat="1" ht="12">
      <c r="A360" s="28"/>
      <c r="B360" s="31"/>
      <c r="C360" s="31"/>
      <c r="D360" s="31"/>
      <c r="E360" s="100"/>
      <c r="F360" s="42"/>
      <c r="G360" s="51"/>
      <c r="H360" s="42"/>
      <c r="I360" s="100"/>
      <c r="J360" s="33"/>
      <c r="K360" s="51"/>
      <c r="L360" s="51"/>
      <c r="M360" s="100"/>
      <c r="N360" s="28"/>
      <c r="O360" s="51"/>
      <c r="P360" s="42"/>
      <c r="Q360" s="100"/>
      <c r="R360" s="28"/>
      <c r="S360" s="31"/>
      <c r="T360" s="31"/>
      <c r="U360" s="31"/>
      <c r="V360" s="32"/>
      <c r="W360" s="31"/>
      <c r="X360" s="31"/>
      <c r="Y360" s="31"/>
      <c r="Z360" s="32"/>
      <c r="AA360" s="31"/>
      <c r="AB360" s="31"/>
      <c r="AC360" s="31"/>
      <c r="AD360" s="47"/>
    </row>
    <row r="361" spans="1:30" s="27" customFormat="1" ht="12">
      <c r="A361" s="28"/>
      <c r="B361" s="31"/>
      <c r="C361" s="31"/>
      <c r="D361" s="31"/>
      <c r="E361" s="100"/>
      <c r="F361" s="42"/>
      <c r="G361" s="51"/>
      <c r="H361" s="42"/>
      <c r="I361" s="100"/>
      <c r="J361" s="33"/>
      <c r="K361" s="51"/>
      <c r="L361" s="51"/>
      <c r="M361" s="100"/>
      <c r="N361" s="28"/>
      <c r="O361" s="51"/>
      <c r="P361" s="42"/>
      <c r="Q361" s="100"/>
      <c r="R361" s="28"/>
      <c r="S361" s="31"/>
      <c r="T361" s="31"/>
      <c r="U361" s="31"/>
      <c r="V361" s="32"/>
      <c r="W361" s="31"/>
      <c r="X361" s="31"/>
      <c r="Y361" s="31"/>
      <c r="Z361" s="32"/>
      <c r="AA361" s="31"/>
      <c r="AB361" s="31"/>
      <c r="AC361" s="31"/>
      <c r="AD361" s="47"/>
    </row>
    <row r="362" spans="1:30" s="27" customFormat="1" ht="12">
      <c r="A362" s="28"/>
      <c r="B362" s="31"/>
      <c r="C362" s="31"/>
      <c r="D362" s="31"/>
      <c r="E362" s="100"/>
      <c r="F362" s="42"/>
      <c r="G362" s="51"/>
      <c r="H362" s="42"/>
      <c r="I362" s="100"/>
      <c r="J362" s="33"/>
      <c r="K362" s="51"/>
      <c r="L362" s="51"/>
      <c r="M362" s="100"/>
      <c r="N362" s="28"/>
      <c r="O362" s="51"/>
      <c r="P362" s="42"/>
      <c r="Q362" s="100"/>
      <c r="R362" s="28"/>
      <c r="S362" s="31"/>
      <c r="T362" s="31"/>
      <c r="U362" s="31"/>
      <c r="V362" s="32"/>
      <c r="W362" s="31"/>
      <c r="X362" s="31"/>
      <c r="Y362" s="31"/>
      <c r="Z362" s="32"/>
      <c r="AA362" s="31"/>
      <c r="AB362" s="31"/>
      <c r="AC362" s="31"/>
      <c r="AD362" s="47"/>
    </row>
    <row r="363" spans="1:30" s="27" customFormat="1" ht="12">
      <c r="A363" s="28"/>
      <c r="B363" s="31"/>
      <c r="C363" s="31"/>
      <c r="D363" s="31"/>
      <c r="E363" s="100"/>
      <c r="F363" s="42"/>
      <c r="G363" s="51"/>
      <c r="H363" s="42"/>
      <c r="I363" s="100"/>
      <c r="J363" s="33"/>
      <c r="K363" s="51"/>
      <c r="L363" s="51"/>
      <c r="M363" s="100"/>
      <c r="N363" s="28"/>
      <c r="O363" s="51"/>
      <c r="P363" s="42"/>
      <c r="Q363" s="100"/>
      <c r="R363" s="28"/>
      <c r="S363" s="31"/>
      <c r="T363" s="31"/>
      <c r="U363" s="31"/>
      <c r="V363" s="32"/>
      <c r="W363" s="31"/>
      <c r="X363" s="31"/>
      <c r="Y363" s="31"/>
      <c r="Z363" s="32"/>
      <c r="AA363" s="31"/>
      <c r="AB363" s="31"/>
      <c r="AC363" s="31"/>
      <c r="AD363" s="47"/>
    </row>
    <row r="364" spans="1:30" s="27" customFormat="1" ht="12">
      <c r="A364" s="28"/>
      <c r="B364" s="31"/>
      <c r="C364" s="31"/>
      <c r="D364" s="31"/>
      <c r="E364" s="100"/>
      <c r="F364" s="42"/>
      <c r="G364" s="51"/>
      <c r="H364" s="42"/>
      <c r="I364" s="100"/>
      <c r="J364" s="33"/>
      <c r="K364" s="51"/>
      <c r="L364" s="51"/>
      <c r="M364" s="100"/>
      <c r="N364" s="28"/>
      <c r="O364" s="51"/>
      <c r="P364" s="42"/>
      <c r="Q364" s="100"/>
      <c r="R364" s="28"/>
      <c r="S364" s="31"/>
      <c r="T364" s="31"/>
      <c r="U364" s="31"/>
      <c r="V364" s="32"/>
      <c r="W364" s="31"/>
      <c r="X364" s="31"/>
      <c r="Y364" s="31"/>
      <c r="Z364" s="32"/>
      <c r="AA364" s="31"/>
      <c r="AB364" s="31"/>
      <c r="AC364" s="31"/>
      <c r="AD364" s="47"/>
    </row>
    <row r="365" spans="1:30" s="27" customFormat="1" ht="12">
      <c r="A365" s="28"/>
      <c r="B365" s="31"/>
      <c r="C365" s="31"/>
      <c r="D365" s="31"/>
      <c r="E365" s="100"/>
      <c r="F365" s="42"/>
      <c r="G365" s="51"/>
      <c r="H365" s="42"/>
      <c r="I365" s="100"/>
      <c r="J365" s="33"/>
      <c r="K365" s="51"/>
      <c r="L365" s="51"/>
      <c r="M365" s="100"/>
      <c r="N365" s="28"/>
      <c r="O365" s="51"/>
      <c r="P365" s="42"/>
      <c r="Q365" s="100"/>
      <c r="R365" s="28"/>
      <c r="S365" s="31"/>
      <c r="T365" s="31"/>
      <c r="U365" s="31"/>
      <c r="V365" s="32"/>
      <c r="W365" s="31"/>
      <c r="X365" s="31"/>
      <c r="Y365" s="31"/>
      <c r="Z365" s="32"/>
      <c r="AA365" s="31"/>
      <c r="AB365" s="31"/>
      <c r="AC365" s="31"/>
      <c r="AD365" s="47"/>
    </row>
    <row r="366" spans="1:30" s="27" customFormat="1" ht="12">
      <c r="A366" s="28"/>
      <c r="B366" s="31"/>
      <c r="C366" s="31"/>
      <c r="D366" s="31"/>
      <c r="E366" s="100"/>
      <c r="F366" s="42"/>
      <c r="G366" s="51"/>
      <c r="H366" s="42"/>
      <c r="I366" s="100"/>
      <c r="J366" s="33"/>
      <c r="K366" s="51"/>
      <c r="L366" s="51"/>
      <c r="M366" s="100"/>
      <c r="N366" s="28"/>
      <c r="O366" s="51"/>
      <c r="P366" s="42"/>
      <c r="Q366" s="100"/>
      <c r="R366" s="28"/>
      <c r="S366" s="31"/>
      <c r="T366" s="31"/>
      <c r="U366" s="31"/>
      <c r="V366" s="32"/>
      <c r="W366" s="31"/>
      <c r="X366" s="31"/>
      <c r="Y366" s="31"/>
      <c r="Z366" s="32"/>
      <c r="AA366" s="31"/>
      <c r="AB366" s="31"/>
      <c r="AC366" s="31"/>
      <c r="AD366" s="47"/>
    </row>
    <row r="367" spans="1:30" s="27" customFormat="1" ht="12">
      <c r="A367" s="28"/>
      <c r="B367" s="31"/>
      <c r="C367" s="31"/>
      <c r="D367" s="31"/>
      <c r="E367" s="100"/>
      <c r="F367" s="42"/>
      <c r="G367" s="51"/>
      <c r="H367" s="42"/>
      <c r="I367" s="100"/>
      <c r="J367" s="33"/>
      <c r="K367" s="51"/>
      <c r="L367" s="51"/>
      <c r="M367" s="100"/>
      <c r="N367" s="28"/>
      <c r="O367" s="51"/>
      <c r="P367" s="42"/>
      <c r="Q367" s="100"/>
      <c r="R367" s="28"/>
      <c r="S367" s="31"/>
      <c r="T367" s="31"/>
      <c r="U367" s="31"/>
      <c r="V367" s="32"/>
      <c r="W367" s="31"/>
      <c r="X367" s="31"/>
      <c r="Y367" s="31"/>
      <c r="Z367" s="32"/>
      <c r="AA367" s="31"/>
      <c r="AB367" s="31"/>
      <c r="AC367" s="31"/>
      <c r="AD367" s="47"/>
    </row>
    <row r="368" spans="1:30" s="27" customFormat="1" ht="12">
      <c r="A368" s="28"/>
      <c r="B368" s="31"/>
      <c r="C368" s="31"/>
      <c r="D368" s="31"/>
      <c r="E368" s="100"/>
      <c r="F368" s="42"/>
      <c r="G368" s="51"/>
      <c r="H368" s="42"/>
      <c r="I368" s="100"/>
      <c r="J368" s="33"/>
      <c r="K368" s="51"/>
      <c r="L368" s="51"/>
      <c r="M368" s="100"/>
      <c r="N368" s="28"/>
      <c r="O368" s="51"/>
      <c r="P368" s="42"/>
      <c r="Q368" s="100"/>
      <c r="R368" s="28"/>
      <c r="S368" s="31"/>
      <c r="T368" s="31"/>
      <c r="U368" s="31"/>
      <c r="V368" s="32"/>
      <c r="W368" s="31"/>
      <c r="X368" s="31"/>
      <c r="Y368" s="31"/>
      <c r="Z368" s="32"/>
      <c r="AA368" s="31"/>
      <c r="AB368" s="31"/>
      <c r="AC368" s="31"/>
      <c r="AD368" s="47"/>
    </row>
    <row r="369" spans="1:30" s="27" customFormat="1" ht="12">
      <c r="A369" s="28"/>
      <c r="B369" s="31"/>
      <c r="C369" s="31"/>
      <c r="D369" s="31"/>
      <c r="E369" s="100"/>
      <c r="F369" s="42"/>
      <c r="G369" s="51"/>
      <c r="H369" s="42"/>
      <c r="I369" s="100"/>
      <c r="J369" s="33"/>
      <c r="K369" s="51"/>
      <c r="L369" s="51"/>
      <c r="M369" s="100"/>
      <c r="N369" s="28"/>
      <c r="O369" s="51"/>
      <c r="P369" s="42"/>
      <c r="Q369" s="100"/>
      <c r="R369" s="28"/>
      <c r="S369" s="31"/>
      <c r="T369" s="31"/>
      <c r="U369" s="31"/>
      <c r="V369" s="32"/>
      <c r="W369" s="31"/>
      <c r="X369" s="31"/>
      <c r="Y369" s="31"/>
      <c r="Z369" s="32"/>
      <c r="AA369" s="31"/>
      <c r="AB369" s="31"/>
      <c r="AC369" s="31"/>
      <c r="AD369" s="47"/>
    </row>
    <row r="370" spans="1:30" s="27" customFormat="1" ht="12">
      <c r="A370" s="28"/>
      <c r="B370" s="31"/>
      <c r="C370" s="31"/>
      <c r="D370" s="31"/>
      <c r="E370" s="100"/>
      <c r="F370" s="42"/>
      <c r="G370" s="51"/>
      <c r="H370" s="42"/>
      <c r="I370" s="100"/>
      <c r="J370" s="33"/>
      <c r="K370" s="51"/>
      <c r="L370" s="51"/>
      <c r="M370" s="100"/>
      <c r="N370" s="28"/>
      <c r="O370" s="51"/>
      <c r="P370" s="42"/>
      <c r="Q370" s="100"/>
      <c r="R370" s="28"/>
      <c r="S370" s="31"/>
      <c r="T370" s="31"/>
      <c r="U370" s="31"/>
      <c r="V370" s="32"/>
      <c r="W370" s="31"/>
      <c r="X370" s="31"/>
      <c r="Y370" s="31"/>
      <c r="Z370" s="32"/>
      <c r="AA370" s="31"/>
      <c r="AB370" s="31"/>
      <c r="AC370" s="31"/>
      <c r="AD370" s="47"/>
    </row>
    <row r="371" spans="1:30" s="27" customFormat="1" ht="12">
      <c r="A371" s="28"/>
      <c r="B371" s="31"/>
      <c r="C371" s="31"/>
      <c r="D371" s="31"/>
      <c r="E371" s="100"/>
      <c r="F371" s="42"/>
      <c r="G371" s="51"/>
      <c r="H371" s="42"/>
      <c r="I371" s="100"/>
      <c r="J371" s="33"/>
      <c r="K371" s="51"/>
      <c r="L371" s="51"/>
      <c r="M371" s="100"/>
      <c r="N371" s="28"/>
      <c r="O371" s="51"/>
      <c r="P371" s="42"/>
      <c r="Q371" s="100"/>
      <c r="R371" s="28"/>
      <c r="S371" s="31"/>
      <c r="T371" s="31"/>
      <c r="U371" s="31"/>
      <c r="V371" s="32"/>
      <c r="W371" s="31"/>
      <c r="X371" s="31"/>
      <c r="Y371" s="31"/>
      <c r="Z371" s="32"/>
      <c r="AA371" s="31"/>
      <c r="AB371" s="31"/>
      <c r="AC371" s="31"/>
      <c r="AD371" s="47"/>
    </row>
    <row r="372" spans="1:30" s="27" customFormat="1" ht="12">
      <c r="A372" s="28"/>
      <c r="B372" s="31"/>
      <c r="C372" s="31"/>
      <c r="D372" s="31"/>
      <c r="E372" s="100"/>
      <c r="F372" s="42"/>
      <c r="G372" s="51"/>
      <c r="H372" s="42"/>
      <c r="I372" s="100"/>
      <c r="J372" s="33"/>
      <c r="K372" s="51"/>
      <c r="L372" s="51"/>
      <c r="M372" s="100"/>
      <c r="N372" s="28"/>
      <c r="O372" s="51"/>
      <c r="P372" s="42"/>
      <c r="Q372" s="100"/>
      <c r="R372" s="28"/>
      <c r="S372" s="31"/>
      <c r="T372" s="31"/>
      <c r="U372" s="31"/>
      <c r="V372" s="32"/>
      <c r="W372" s="31"/>
      <c r="X372" s="31"/>
      <c r="Y372" s="31"/>
      <c r="Z372" s="32"/>
      <c r="AA372" s="31"/>
      <c r="AB372" s="31"/>
      <c r="AC372" s="31"/>
      <c r="AD372" s="47"/>
    </row>
    <row r="373" spans="1:30" s="27" customFormat="1" ht="12">
      <c r="A373" s="28"/>
      <c r="B373" s="31"/>
      <c r="C373" s="31"/>
      <c r="D373" s="31"/>
      <c r="E373" s="100"/>
      <c r="F373" s="42"/>
      <c r="G373" s="51"/>
      <c r="H373" s="42"/>
      <c r="I373" s="100"/>
      <c r="J373" s="33"/>
      <c r="K373" s="51"/>
      <c r="L373" s="51"/>
      <c r="M373" s="100"/>
      <c r="N373" s="28"/>
      <c r="O373" s="51"/>
      <c r="P373" s="42"/>
      <c r="Q373" s="100"/>
      <c r="R373" s="28"/>
      <c r="S373" s="31"/>
      <c r="T373" s="31"/>
      <c r="U373" s="31"/>
      <c r="V373" s="32"/>
      <c r="W373" s="31"/>
      <c r="X373" s="31"/>
      <c r="Y373" s="31"/>
      <c r="Z373" s="32"/>
      <c r="AA373" s="31"/>
      <c r="AB373" s="31"/>
      <c r="AC373" s="31"/>
      <c r="AD373" s="47"/>
    </row>
    <row r="374" spans="1:30" s="27" customFormat="1" ht="12">
      <c r="A374" s="28"/>
      <c r="B374" s="31"/>
      <c r="C374" s="31"/>
      <c r="D374" s="31"/>
      <c r="E374" s="100"/>
      <c r="F374" s="42"/>
      <c r="G374" s="51"/>
      <c r="H374" s="42"/>
      <c r="I374" s="100"/>
      <c r="J374" s="33"/>
      <c r="K374" s="51"/>
      <c r="L374" s="51"/>
      <c r="M374" s="100"/>
      <c r="N374" s="28"/>
      <c r="O374" s="51"/>
      <c r="P374" s="42"/>
      <c r="Q374" s="100"/>
      <c r="R374" s="28"/>
      <c r="S374" s="31"/>
      <c r="T374" s="31"/>
      <c r="U374" s="31"/>
      <c r="V374" s="32"/>
      <c r="W374" s="31"/>
      <c r="X374" s="31"/>
      <c r="Y374" s="31"/>
      <c r="Z374" s="32"/>
      <c r="AA374" s="31"/>
      <c r="AB374" s="31"/>
      <c r="AC374" s="31"/>
      <c r="AD374" s="47"/>
    </row>
    <row r="375" spans="1:30" s="27" customFormat="1" ht="12">
      <c r="A375" s="28"/>
      <c r="B375" s="31"/>
      <c r="C375" s="31"/>
      <c r="D375" s="31"/>
      <c r="E375" s="100"/>
      <c r="F375" s="42"/>
      <c r="G375" s="51"/>
      <c r="H375" s="42"/>
      <c r="I375" s="100"/>
      <c r="J375" s="33"/>
      <c r="K375" s="51"/>
      <c r="L375" s="51"/>
      <c r="M375" s="100"/>
      <c r="N375" s="28"/>
      <c r="O375" s="51"/>
      <c r="P375" s="42"/>
      <c r="Q375" s="100"/>
      <c r="R375" s="28"/>
      <c r="S375" s="31"/>
      <c r="T375" s="31"/>
      <c r="U375" s="31"/>
      <c r="V375" s="32"/>
      <c r="W375" s="31"/>
      <c r="X375" s="31"/>
      <c r="Y375" s="31"/>
      <c r="Z375" s="32"/>
      <c r="AA375" s="31"/>
      <c r="AB375" s="31"/>
      <c r="AC375" s="31"/>
      <c r="AD375" s="47"/>
    </row>
    <row r="376" spans="1:30" s="27" customFormat="1" ht="12">
      <c r="A376" s="28"/>
      <c r="B376" s="31"/>
      <c r="C376" s="31"/>
      <c r="D376" s="31"/>
      <c r="E376" s="100"/>
      <c r="F376" s="42"/>
      <c r="G376" s="51"/>
      <c r="H376" s="42"/>
      <c r="I376" s="100"/>
      <c r="J376" s="33"/>
      <c r="K376" s="51"/>
      <c r="L376" s="51"/>
      <c r="M376" s="100"/>
      <c r="N376" s="28"/>
      <c r="O376" s="51"/>
      <c r="P376" s="42"/>
      <c r="Q376" s="100"/>
      <c r="R376" s="28"/>
      <c r="S376" s="31"/>
      <c r="T376" s="31"/>
      <c r="U376" s="31"/>
      <c r="V376" s="32"/>
      <c r="W376" s="31"/>
      <c r="X376" s="31"/>
      <c r="Y376" s="31"/>
      <c r="Z376" s="32"/>
      <c r="AA376" s="31"/>
      <c r="AB376" s="31"/>
      <c r="AC376" s="31"/>
      <c r="AD376" s="47"/>
    </row>
    <row r="377" spans="1:30" s="27" customFormat="1" ht="12">
      <c r="A377" s="28"/>
      <c r="B377" s="31"/>
      <c r="C377" s="31"/>
      <c r="D377" s="31"/>
      <c r="E377" s="100"/>
      <c r="F377" s="42"/>
      <c r="G377" s="51"/>
      <c r="H377" s="42"/>
      <c r="I377" s="100"/>
      <c r="J377" s="33"/>
      <c r="K377" s="51"/>
      <c r="L377" s="51"/>
      <c r="M377" s="100"/>
      <c r="N377" s="28"/>
      <c r="O377" s="51"/>
      <c r="P377" s="42"/>
      <c r="Q377" s="100"/>
      <c r="R377" s="28"/>
      <c r="S377" s="31"/>
      <c r="T377" s="31"/>
      <c r="U377" s="31"/>
      <c r="V377" s="32"/>
      <c r="W377" s="31"/>
      <c r="X377" s="31"/>
      <c r="Y377" s="31"/>
      <c r="Z377" s="32"/>
      <c r="AA377" s="31"/>
      <c r="AB377" s="31"/>
      <c r="AC377" s="31"/>
      <c r="AD377" s="47"/>
    </row>
    <row r="378" spans="1:30" s="27" customFormat="1" ht="12">
      <c r="A378" s="28"/>
      <c r="B378" s="31"/>
      <c r="C378" s="31"/>
      <c r="D378" s="31"/>
      <c r="E378" s="100"/>
      <c r="F378" s="42"/>
      <c r="G378" s="51"/>
      <c r="H378" s="42"/>
      <c r="I378" s="100"/>
      <c r="J378" s="33"/>
      <c r="K378" s="51"/>
      <c r="L378" s="51"/>
      <c r="M378" s="100"/>
      <c r="N378" s="28"/>
      <c r="O378" s="51"/>
      <c r="P378" s="42"/>
      <c r="Q378" s="100"/>
      <c r="R378" s="28"/>
      <c r="S378" s="31"/>
      <c r="T378" s="31"/>
      <c r="U378" s="31"/>
      <c r="V378" s="32"/>
      <c r="W378" s="31"/>
      <c r="X378" s="31"/>
      <c r="Y378" s="31"/>
      <c r="Z378" s="32"/>
      <c r="AA378" s="31"/>
      <c r="AB378" s="31"/>
      <c r="AC378" s="31"/>
      <c r="AD378" s="47"/>
    </row>
    <row r="379" spans="1:30" s="27" customFormat="1" ht="12">
      <c r="A379" s="28"/>
      <c r="B379" s="31"/>
      <c r="C379" s="31"/>
      <c r="D379" s="31"/>
      <c r="E379" s="100"/>
      <c r="F379" s="42"/>
      <c r="G379" s="51"/>
      <c r="H379" s="42"/>
      <c r="I379" s="100"/>
      <c r="J379" s="33"/>
      <c r="K379" s="51"/>
      <c r="L379" s="51"/>
      <c r="M379" s="100"/>
      <c r="N379" s="28"/>
      <c r="O379" s="51"/>
      <c r="P379" s="42"/>
      <c r="Q379" s="100"/>
      <c r="R379" s="28"/>
      <c r="S379" s="31"/>
      <c r="T379" s="31"/>
      <c r="U379" s="31"/>
      <c r="V379" s="32"/>
      <c r="W379" s="31"/>
      <c r="X379" s="31"/>
      <c r="Y379" s="31"/>
      <c r="Z379" s="32"/>
      <c r="AA379" s="31"/>
      <c r="AB379" s="31"/>
      <c r="AC379" s="31"/>
      <c r="AD379" s="47"/>
    </row>
    <row r="380" spans="1:30" s="27" customFormat="1" ht="12">
      <c r="A380" s="28"/>
      <c r="B380" s="31"/>
      <c r="C380" s="31"/>
      <c r="D380" s="31"/>
      <c r="E380" s="100"/>
      <c r="F380" s="42"/>
      <c r="G380" s="51"/>
      <c r="H380" s="42"/>
      <c r="I380" s="100"/>
      <c r="J380" s="33"/>
      <c r="K380" s="51"/>
      <c r="L380" s="51"/>
      <c r="M380" s="100"/>
      <c r="N380" s="28"/>
      <c r="O380" s="51"/>
      <c r="P380" s="42"/>
      <c r="Q380" s="100"/>
      <c r="R380" s="28"/>
      <c r="S380" s="31"/>
      <c r="T380" s="31"/>
      <c r="U380" s="31"/>
      <c r="V380" s="32"/>
      <c r="W380" s="31"/>
      <c r="X380" s="31"/>
      <c r="Y380" s="31"/>
      <c r="Z380" s="32"/>
      <c r="AA380" s="31"/>
      <c r="AB380" s="31"/>
      <c r="AC380" s="31"/>
      <c r="AD380" s="47"/>
    </row>
    <row r="381" spans="1:30" s="27" customFormat="1" ht="12">
      <c r="A381" s="28"/>
      <c r="B381" s="31"/>
      <c r="C381" s="31"/>
      <c r="D381" s="31"/>
      <c r="E381" s="100"/>
      <c r="F381" s="42"/>
      <c r="G381" s="51"/>
      <c r="H381" s="42"/>
      <c r="I381" s="100"/>
      <c r="J381" s="33"/>
      <c r="K381" s="51"/>
      <c r="L381" s="51"/>
      <c r="M381" s="100"/>
      <c r="N381" s="28"/>
      <c r="O381" s="51"/>
      <c r="P381" s="42"/>
      <c r="Q381" s="100"/>
      <c r="R381" s="28"/>
      <c r="S381" s="31"/>
      <c r="T381" s="31"/>
      <c r="U381" s="31"/>
      <c r="V381" s="32"/>
      <c r="W381" s="31"/>
      <c r="X381" s="31"/>
      <c r="Y381" s="31"/>
      <c r="Z381" s="32"/>
      <c r="AA381" s="31"/>
      <c r="AB381" s="31"/>
      <c r="AC381" s="31"/>
      <c r="AD381" s="47"/>
    </row>
    <row r="382" spans="1:30" s="27" customFormat="1" ht="12">
      <c r="A382" s="28"/>
      <c r="B382" s="31"/>
      <c r="C382" s="31"/>
      <c r="D382" s="31"/>
      <c r="E382" s="100"/>
      <c r="F382" s="42"/>
      <c r="G382" s="51"/>
      <c r="H382" s="42"/>
      <c r="I382" s="100"/>
      <c r="J382" s="33"/>
      <c r="K382" s="51"/>
      <c r="L382" s="51"/>
      <c r="M382" s="100"/>
      <c r="N382" s="28"/>
      <c r="O382" s="51"/>
      <c r="P382" s="42"/>
      <c r="Q382" s="100"/>
      <c r="R382" s="28"/>
      <c r="S382" s="31"/>
      <c r="T382" s="31"/>
      <c r="U382" s="31"/>
      <c r="V382" s="32"/>
      <c r="W382" s="31"/>
      <c r="X382" s="31"/>
      <c r="Y382" s="31"/>
      <c r="Z382" s="32"/>
      <c r="AA382" s="31"/>
      <c r="AB382" s="31"/>
      <c r="AC382" s="31"/>
      <c r="AD382" s="47"/>
    </row>
    <row r="383" spans="1:30" s="27" customFormat="1" ht="12">
      <c r="A383" s="28"/>
      <c r="B383" s="31"/>
      <c r="C383" s="31"/>
      <c r="D383" s="31"/>
      <c r="E383" s="100"/>
      <c r="F383" s="42"/>
      <c r="G383" s="51"/>
      <c r="H383" s="42"/>
      <c r="I383" s="100"/>
      <c r="J383" s="33"/>
      <c r="K383" s="51"/>
      <c r="L383" s="51"/>
      <c r="M383" s="100"/>
      <c r="N383" s="28"/>
      <c r="O383" s="51"/>
      <c r="P383" s="42"/>
      <c r="Q383" s="100"/>
      <c r="R383" s="28"/>
      <c r="S383" s="31"/>
      <c r="T383" s="31"/>
      <c r="U383" s="31"/>
      <c r="V383" s="32"/>
      <c r="W383" s="31"/>
      <c r="X383" s="31"/>
      <c r="Y383" s="31"/>
      <c r="Z383" s="32"/>
      <c r="AA383" s="31"/>
      <c r="AB383" s="31"/>
      <c r="AC383" s="31"/>
      <c r="AD383" s="47"/>
    </row>
    <row r="384" spans="1:30" s="27" customFormat="1" ht="12">
      <c r="A384" s="28"/>
      <c r="B384" s="31"/>
      <c r="C384" s="31"/>
      <c r="D384" s="31"/>
      <c r="E384" s="100"/>
      <c r="F384" s="42"/>
      <c r="G384" s="51"/>
      <c r="H384" s="42"/>
      <c r="I384" s="100"/>
      <c r="J384" s="33"/>
      <c r="K384" s="51"/>
      <c r="L384" s="51"/>
      <c r="M384" s="100"/>
      <c r="N384" s="28"/>
      <c r="O384" s="51"/>
      <c r="P384" s="42"/>
      <c r="Q384" s="100"/>
      <c r="R384" s="28"/>
      <c r="S384" s="31"/>
      <c r="T384" s="31"/>
      <c r="U384" s="31"/>
      <c r="V384" s="32"/>
      <c r="W384" s="31"/>
      <c r="X384" s="31"/>
      <c r="Y384" s="31"/>
      <c r="Z384" s="32"/>
      <c r="AA384" s="31"/>
      <c r="AB384" s="31"/>
      <c r="AC384" s="31"/>
      <c r="AD384" s="47"/>
    </row>
    <row r="385" spans="1:30" s="27" customFormat="1" ht="12">
      <c r="A385" s="28"/>
      <c r="B385" s="31"/>
      <c r="C385" s="31"/>
      <c r="D385" s="31"/>
      <c r="E385" s="100"/>
      <c r="F385" s="42"/>
      <c r="G385" s="51"/>
      <c r="H385" s="42"/>
      <c r="I385" s="100"/>
      <c r="J385" s="33"/>
      <c r="K385" s="51"/>
      <c r="L385" s="51"/>
      <c r="M385" s="100"/>
      <c r="N385" s="28"/>
      <c r="O385" s="51"/>
      <c r="P385" s="42"/>
      <c r="Q385" s="100"/>
      <c r="R385" s="28"/>
      <c r="S385" s="31"/>
      <c r="T385" s="31"/>
      <c r="U385" s="31"/>
      <c r="V385" s="32"/>
      <c r="W385" s="31"/>
      <c r="X385" s="31"/>
      <c r="Y385" s="31"/>
      <c r="Z385" s="32"/>
      <c r="AA385" s="31"/>
      <c r="AB385" s="31"/>
      <c r="AC385" s="31"/>
      <c r="AD385" s="47"/>
    </row>
    <row r="386" spans="1:30" s="27" customFormat="1" ht="12">
      <c r="A386" s="28"/>
      <c r="B386" s="31"/>
      <c r="C386" s="31"/>
      <c r="D386" s="31"/>
      <c r="E386" s="100"/>
      <c r="F386" s="42"/>
      <c r="G386" s="51"/>
      <c r="H386" s="42"/>
      <c r="I386" s="100"/>
      <c r="J386" s="33"/>
      <c r="K386" s="51"/>
      <c r="L386" s="51"/>
      <c r="M386" s="100"/>
      <c r="N386" s="28"/>
      <c r="O386" s="51"/>
      <c r="P386" s="42"/>
      <c r="Q386" s="100"/>
      <c r="R386" s="28"/>
      <c r="S386" s="31"/>
      <c r="T386" s="31"/>
      <c r="U386" s="31"/>
      <c r="V386" s="32"/>
      <c r="W386" s="31"/>
      <c r="X386" s="31"/>
      <c r="Y386" s="31"/>
      <c r="Z386" s="32"/>
      <c r="AA386" s="31"/>
      <c r="AB386" s="31"/>
      <c r="AC386" s="31"/>
      <c r="AD386" s="47"/>
    </row>
    <row r="387" spans="1:30" s="27" customFormat="1" ht="12">
      <c r="A387" s="28"/>
      <c r="B387" s="31"/>
      <c r="C387" s="31"/>
      <c r="D387" s="31"/>
      <c r="E387" s="100"/>
      <c r="F387" s="42"/>
      <c r="G387" s="51"/>
      <c r="H387" s="42"/>
      <c r="I387" s="100"/>
      <c r="J387" s="33"/>
      <c r="K387" s="51"/>
      <c r="L387" s="51"/>
      <c r="M387" s="100"/>
      <c r="N387" s="28"/>
      <c r="O387" s="51"/>
      <c r="P387" s="42"/>
      <c r="Q387" s="100"/>
      <c r="R387" s="28"/>
      <c r="S387" s="31"/>
      <c r="T387" s="31"/>
      <c r="U387" s="31"/>
      <c r="V387" s="32"/>
      <c r="W387" s="31"/>
      <c r="X387" s="31"/>
      <c r="Y387" s="31"/>
      <c r="Z387" s="32"/>
      <c r="AA387" s="31"/>
      <c r="AB387" s="31"/>
      <c r="AC387" s="31"/>
      <c r="AD387" s="47"/>
    </row>
    <row r="388" spans="1:30" s="27" customFormat="1" ht="12">
      <c r="A388" s="28"/>
      <c r="B388" s="31"/>
      <c r="C388" s="31"/>
      <c r="D388" s="31"/>
      <c r="E388" s="100"/>
      <c r="F388" s="42"/>
      <c r="G388" s="51"/>
      <c r="H388" s="42"/>
      <c r="I388" s="100"/>
      <c r="J388" s="33"/>
      <c r="K388" s="51"/>
      <c r="L388" s="51"/>
      <c r="M388" s="100"/>
      <c r="N388" s="28"/>
      <c r="O388" s="51"/>
      <c r="P388" s="42"/>
      <c r="Q388" s="100"/>
      <c r="R388" s="28"/>
      <c r="S388" s="31"/>
      <c r="T388" s="31"/>
      <c r="U388" s="31"/>
      <c r="V388" s="32"/>
      <c r="W388" s="31"/>
      <c r="X388" s="31"/>
      <c r="Y388" s="31"/>
      <c r="Z388" s="32"/>
      <c r="AA388" s="31"/>
      <c r="AB388" s="31"/>
      <c r="AC388" s="31"/>
      <c r="AD388" s="47"/>
    </row>
    <row r="389" spans="1:30" s="27" customFormat="1" ht="12">
      <c r="A389" s="28"/>
      <c r="B389" s="31"/>
      <c r="C389" s="31"/>
      <c r="D389" s="31"/>
      <c r="E389" s="100"/>
      <c r="F389" s="42"/>
      <c r="G389" s="51"/>
      <c r="H389" s="42"/>
      <c r="I389" s="100"/>
      <c r="J389" s="33"/>
      <c r="K389" s="51"/>
      <c r="L389" s="51"/>
      <c r="M389" s="100"/>
      <c r="N389" s="28"/>
      <c r="O389" s="51"/>
      <c r="P389" s="42"/>
      <c r="Q389" s="100"/>
      <c r="R389" s="28"/>
      <c r="S389" s="31"/>
      <c r="T389" s="31"/>
      <c r="U389" s="31"/>
      <c r="V389" s="32"/>
      <c r="W389" s="31"/>
      <c r="X389" s="31"/>
      <c r="Y389" s="31"/>
      <c r="Z389" s="32"/>
      <c r="AA389" s="31"/>
      <c r="AB389" s="31"/>
      <c r="AC389" s="31"/>
      <c r="AD389" s="47"/>
    </row>
    <row r="390" spans="1:30" s="27" customFormat="1" ht="12">
      <c r="A390" s="28"/>
      <c r="B390" s="31"/>
      <c r="C390" s="31"/>
      <c r="D390" s="31"/>
      <c r="E390" s="100"/>
      <c r="F390" s="42"/>
      <c r="G390" s="51"/>
      <c r="H390" s="42"/>
      <c r="I390" s="100"/>
      <c r="J390" s="33"/>
      <c r="K390" s="51"/>
      <c r="L390" s="51"/>
      <c r="M390" s="100"/>
      <c r="N390" s="28"/>
      <c r="O390" s="51"/>
      <c r="P390" s="42"/>
      <c r="Q390" s="100"/>
      <c r="R390" s="28"/>
      <c r="S390" s="31"/>
      <c r="T390" s="31"/>
      <c r="U390" s="31"/>
      <c r="V390" s="32"/>
      <c r="W390" s="31"/>
      <c r="X390" s="31"/>
      <c r="Y390" s="31"/>
      <c r="Z390" s="32"/>
      <c r="AA390" s="31"/>
      <c r="AB390" s="31"/>
      <c r="AC390" s="31"/>
      <c r="AD390" s="47"/>
    </row>
    <row r="391" spans="1:30" s="27" customFormat="1" ht="12">
      <c r="A391" s="28"/>
      <c r="B391" s="31"/>
      <c r="C391" s="31"/>
      <c r="D391" s="31"/>
      <c r="E391" s="100"/>
      <c r="F391" s="42"/>
      <c r="G391" s="51"/>
      <c r="H391" s="42"/>
      <c r="I391" s="100"/>
      <c r="J391" s="33"/>
      <c r="K391" s="51"/>
      <c r="L391" s="51"/>
      <c r="M391" s="100"/>
      <c r="N391" s="28"/>
      <c r="O391" s="51"/>
      <c r="P391" s="42"/>
      <c r="Q391" s="100"/>
      <c r="R391" s="28"/>
      <c r="S391" s="31"/>
      <c r="T391" s="31"/>
      <c r="U391" s="31"/>
      <c r="V391" s="32"/>
      <c r="W391" s="31"/>
      <c r="X391" s="31"/>
      <c r="Y391" s="31"/>
      <c r="Z391" s="32"/>
      <c r="AA391" s="31"/>
      <c r="AB391" s="31"/>
      <c r="AC391" s="31"/>
      <c r="AD391" s="47"/>
    </row>
    <row r="392" spans="1:30" s="27" customFormat="1" ht="12">
      <c r="A392" s="28"/>
      <c r="B392" s="31"/>
      <c r="C392" s="31"/>
      <c r="D392" s="31"/>
      <c r="E392" s="100"/>
      <c r="F392" s="42"/>
      <c r="G392" s="51"/>
      <c r="H392" s="42"/>
      <c r="I392" s="100"/>
      <c r="J392" s="33"/>
      <c r="K392" s="51"/>
      <c r="L392" s="51"/>
      <c r="M392" s="100"/>
      <c r="N392" s="28"/>
      <c r="O392" s="51"/>
      <c r="P392" s="42"/>
      <c r="Q392" s="100"/>
      <c r="R392" s="28"/>
      <c r="S392" s="31"/>
      <c r="T392" s="31"/>
      <c r="U392" s="31"/>
      <c r="V392" s="32"/>
      <c r="W392" s="31"/>
      <c r="X392" s="31"/>
      <c r="Y392" s="31"/>
      <c r="Z392" s="32"/>
      <c r="AA392" s="31"/>
      <c r="AB392" s="31"/>
      <c r="AC392" s="31"/>
      <c r="AD392" s="47"/>
    </row>
    <row r="393" spans="1:30" s="27" customFormat="1" ht="12">
      <c r="A393" s="28"/>
      <c r="B393" s="31"/>
      <c r="C393" s="31"/>
      <c r="D393" s="31"/>
      <c r="E393" s="100"/>
      <c r="F393" s="42"/>
      <c r="G393" s="51"/>
      <c r="H393" s="42"/>
      <c r="I393" s="100"/>
      <c r="J393" s="33"/>
      <c r="K393" s="51"/>
      <c r="L393" s="51"/>
      <c r="M393" s="100"/>
      <c r="N393" s="28"/>
      <c r="O393" s="51"/>
      <c r="P393" s="42"/>
      <c r="Q393" s="100"/>
      <c r="R393" s="28"/>
      <c r="S393" s="31"/>
      <c r="T393" s="31"/>
      <c r="U393" s="31"/>
      <c r="V393" s="32"/>
      <c r="W393" s="31"/>
      <c r="X393" s="31"/>
      <c r="Y393" s="31"/>
      <c r="Z393" s="32"/>
      <c r="AA393" s="31"/>
      <c r="AB393" s="31"/>
      <c r="AC393" s="31"/>
      <c r="AD393" s="47"/>
    </row>
    <row r="394" spans="1:30" s="27" customFormat="1" ht="12">
      <c r="A394" s="28"/>
      <c r="B394" s="31"/>
      <c r="C394" s="31"/>
      <c r="D394" s="31"/>
      <c r="E394" s="100"/>
      <c r="F394" s="42"/>
      <c r="G394" s="51"/>
      <c r="H394" s="42"/>
      <c r="I394" s="100"/>
      <c r="J394" s="33"/>
      <c r="K394" s="51"/>
      <c r="L394" s="51"/>
      <c r="M394" s="100"/>
      <c r="N394" s="28"/>
      <c r="O394" s="51"/>
      <c r="P394" s="42"/>
      <c r="Q394" s="100"/>
      <c r="R394" s="28"/>
      <c r="S394" s="31"/>
      <c r="T394" s="31"/>
      <c r="U394" s="31"/>
      <c r="V394" s="32"/>
      <c r="W394" s="31"/>
      <c r="X394" s="31"/>
      <c r="Y394" s="31"/>
      <c r="Z394" s="32"/>
      <c r="AA394" s="31"/>
      <c r="AB394" s="31"/>
      <c r="AC394" s="31"/>
      <c r="AD394" s="47"/>
    </row>
    <row r="395" spans="1:30" s="27" customFormat="1" ht="12">
      <c r="A395" s="28"/>
      <c r="B395" s="31"/>
      <c r="C395" s="31"/>
      <c r="D395" s="31"/>
      <c r="E395" s="100"/>
      <c r="F395" s="42"/>
      <c r="G395" s="51"/>
      <c r="H395" s="42"/>
      <c r="I395" s="100"/>
      <c r="J395" s="33"/>
      <c r="K395" s="51"/>
      <c r="L395" s="51"/>
      <c r="M395" s="100"/>
      <c r="N395" s="28"/>
      <c r="O395" s="51"/>
      <c r="P395" s="42"/>
      <c r="Q395" s="100"/>
      <c r="R395" s="28"/>
      <c r="S395" s="31"/>
      <c r="T395" s="31"/>
      <c r="U395" s="31"/>
      <c r="V395" s="32"/>
      <c r="W395" s="31"/>
      <c r="X395" s="31"/>
      <c r="Y395" s="31"/>
      <c r="Z395" s="32"/>
      <c r="AA395" s="31"/>
      <c r="AB395" s="31"/>
      <c r="AC395" s="31"/>
      <c r="AD395" s="47"/>
    </row>
    <row r="396" spans="1:30" s="27" customFormat="1" ht="12">
      <c r="A396" s="28"/>
      <c r="B396" s="31"/>
      <c r="C396" s="31"/>
      <c r="D396" s="31"/>
      <c r="E396" s="100"/>
      <c r="F396" s="42"/>
      <c r="G396" s="51"/>
      <c r="H396" s="42"/>
      <c r="I396" s="100"/>
      <c r="J396" s="33"/>
      <c r="K396" s="51"/>
      <c r="L396" s="51"/>
      <c r="M396" s="100"/>
      <c r="N396" s="28"/>
      <c r="O396" s="51"/>
      <c r="P396" s="42"/>
      <c r="Q396" s="100"/>
      <c r="R396" s="28"/>
      <c r="S396" s="31"/>
      <c r="T396" s="31"/>
      <c r="U396" s="31"/>
      <c r="V396" s="32"/>
      <c r="W396" s="31"/>
      <c r="X396" s="31"/>
      <c r="Y396" s="31"/>
      <c r="Z396" s="32"/>
      <c r="AA396" s="31"/>
      <c r="AB396" s="31"/>
      <c r="AC396" s="31"/>
      <c r="AD396" s="47"/>
    </row>
    <row r="397" spans="1:30" s="27" customFormat="1" ht="12">
      <c r="A397" s="28"/>
      <c r="B397" s="31"/>
      <c r="C397" s="31"/>
      <c r="D397" s="31"/>
      <c r="E397" s="100"/>
      <c r="F397" s="42"/>
      <c r="G397" s="51"/>
      <c r="H397" s="42"/>
      <c r="I397" s="100"/>
      <c r="J397" s="33"/>
      <c r="K397" s="51"/>
      <c r="L397" s="51"/>
      <c r="M397" s="100"/>
      <c r="N397" s="28"/>
      <c r="O397" s="51"/>
      <c r="P397" s="42"/>
      <c r="Q397" s="100"/>
      <c r="R397" s="28"/>
      <c r="S397" s="31"/>
      <c r="T397" s="31"/>
      <c r="U397" s="31"/>
      <c r="V397" s="32"/>
      <c r="W397" s="31"/>
      <c r="X397" s="31"/>
      <c r="Y397" s="31"/>
      <c r="Z397" s="32"/>
      <c r="AA397" s="31"/>
      <c r="AB397" s="31"/>
      <c r="AC397" s="31"/>
      <c r="AD397" s="47"/>
    </row>
    <row r="398" spans="1:30" s="27" customFormat="1" ht="12">
      <c r="A398" s="28"/>
      <c r="B398" s="31"/>
      <c r="C398" s="31"/>
      <c r="D398" s="31"/>
      <c r="E398" s="100"/>
      <c r="F398" s="42"/>
      <c r="G398" s="51"/>
      <c r="H398" s="42"/>
      <c r="I398" s="100"/>
      <c r="J398" s="33"/>
      <c r="K398" s="51"/>
      <c r="L398" s="51"/>
      <c r="M398" s="100"/>
      <c r="N398" s="28"/>
      <c r="O398" s="51"/>
      <c r="P398" s="42"/>
      <c r="Q398" s="100"/>
      <c r="R398" s="28"/>
      <c r="S398" s="31"/>
      <c r="T398" s="31"/>
      <c r="U398" s="31"/>
      <c r="V398" s="32"/>
      <c r="W398" s="31"/>
      <c r="X398" s="31"/>
      <c r="Y398" s="31"/>
      <c r="Z398" s="32"/>
      <c r="AA398" s="31"/>
      <c r="AB398" s="31"/>
      <c r="AC398" s="31"/>
      <c r="AD398" s="47"/>
    </row>
    <row r="399" spans="1:30" s="27" customFormat="1" ht="12">
      <c r="A399" s="28"/>
      <c r="B399" s="31"/>
      <c r="C399" s="31"/>
      <c r="D399" s="31"/>
      <c r="E399" s="100"/>
      <c r="F399" s="42"/>
      <c r="G399" s="51"/>
      <c r="H399" s="42"/>
      <c r="I399" s="100"/>
      <c r="J399" s="33"/>
      <c r="K399" s="51"/>
      <c r="L399" s="51"/>
      <c r="M399" s="100"/>
      <c r="N399" s="28"/>
      <c r="O399" s="51"/>
      <c r="P399" s="42"/>
      <c r="Q399" s="100"/>
      <c r="R399" s="28"/>
      <c r="S399" s="31"/>
      <c r="T399" s="31"/>
      <c r="U399" s="31"/>
      <c r="V399" s="32"/>
      <c r="W399" s="31"/>
      <c r="X399" s="31"/>
      <c r="Y399" s="31"/>
      <c r="Z399" s="32"/>
      <c r="AA399" s="31"/>
      <c r="AB399" s="31"/>
      <c r="AC399" s="31"/>
      <c r="AD399" s="47"/>
    </row>
    <row r="400" spans="1:30" s="27" customFormat="1" ht="12">
      <c r="A400" s="28"/>
      <c r="B400" s="31"/>
      <c r="C400" s="31"/>
      <c r="D400" s="31"/>
      <c r="E400" s="100"/>
      <c r="F400" s="42"/>
      <c r="G400" s="51"/>
      <c r="H400" s="42"/>
      <c r="I400" s="100"/>
      <c r="J400" s="33"/>
      <c r="K400" s="51"/>
      <c r="L400" s="51"/>
      <c r="M400" s="100"/>
      <c r="N400" s="28"/>
      <c r="O400" s="51"/>
      <c r="P400" s="42"/>
      <c r="Q400" s="100"/>
      <c r="R400" s="28"/>
      <c r="S400" s="31"/>
      <c r="T400" s="31"/>
      <c r="U400" s="31"/>
      <c r="V400" s="32"/>
      <c r="W400" s="31"/>
      <c r="X400" s="31"/>
      <c r="Y400" s="31"/>
      <c r="Z400" s="32"/>
      <c r="AA400" s="31"/>
      <c r="AB400" s="31"/>
      <c r="AC400" s="31"/>
      <c r="AD400" s="47"/>
    </row>
    <row r="401" spans="1:30" s="27" customFormat="1" ht="12">
      <c r="A401" s="28"/>
      <c r="B401" s="31"/>
      <c r="C401" s="31"/>
      <c r="D401" s="31"/>
      <c r="E401" s="100"/>
      <c r="F401" s="42"/>
      <c r="G401" s="51"/>
      <c r="H401" s="42"/>
      <c r="I401" s="100"/>
      <c r="J401" s="33"/>
      <c r="K401" s="51"/>
      <c r="L401" s="51"/>
      <c r="M401" s="100"/>
      <c r="N401" s="28"/>
      <c r="O401" s="51"/>
      <c r="P401" s="42"/>
      <c r="Q401" s="100"/>
      <c r="R401" s="28"/>
      <c r="S401" s="31"/>
      <c r="T401" s="31"/>
      <c r="U401" s="31"/>
      <c r="V401" s="32"/>
      <c r="W401" s="31"/>
      <c r="X401" s="31"/>
      <c r="Y401" s="31"/>
      <c r="Z401" s="32"/>
      <c r="AA401" s="31"/>
      <c r="AB401" s="31"/>
      <c r="AC401" s="31"/>
      <c r="AD401" s="47"/>
    </row>
    <row r="402" spans="1:30" s="27" customFormat="1" ht="12">
      <c r="A402" s="28"/>
      <c r="B402" s="31"/>
      <c r="C402" s="31"/>
      <c r="D402" s="31"/>
      <c r="E402" s="100"/>
      <c r="F402" s="42"/>
      <c r="G402" s="51"/>
      <c r="H402" s="42"/>
      <c r="I402" s="100"/>
      <c r="J402" s="33"/>
      <c r="K402" s="51"/>
      <c r="L402" s="51"/>
      <c r="M402" s="100"/>
      <c r="N402" s="28"/>
      <c r="O402" s="51"/>
      <c r="P402" s="42"/>
      <c r="Q402" s="100"/>
      <c r="R402" s="28"/>
      <c r="S402" s="31"/>
      <c r="T402" s="31"/>
      <c r="U402" s="31"/>
      <c r="V402" s="32"/>
      <c r="W402" s="31"/>
      <c r="X402" s="31"/>
      <c r="Y402" s="31"/>
      <c r="Z402" s="32"/>
      <c r="AA402" s="31"/>
      <c r="AB402" s="31"/>
      <c r="AC402" s="31"/>
      <c r="AD402" s="47"/>
    </row>
    <row r="403" spans="1:30" s="27" customFormat="1" ht="12">
      <c r="A403" s="28"/>
      <c r="B403" s="31"/>
      <c r="C403" s="31"/>
      <c r="D403" s="31"/>
      <c r="E403" s="100"/>
      <c r="F403" s="42"/>
      <c r="G403" s="51"/>
      <c r="H403" s="42"/>
      <c r="I403" s="100"/>
      <c r="J403" s="33"/>
      <c r="K403" s="51"/>
      <c r="L403" s="51"/>
      <c r="M403" s="100"/>
      <c r="N403" s="28"/>
      <c r="O403" s="51"/>
      <c r="P403" s="42"/>
      <c r="Q403" s="100"/>
      <c r="R403" s="28"/>
      <c r="S403" s="31"/>
      <c r="T403" s="31"/>
      <c r="U403" s="31"/>
      <c r="V403" s="32"/>
      <c r="W403" s="31"/>
      <c r="X403" s="31"/>
      <c r="Y403" s="31"/>
      <c r="Z403" s="32"/>
      <c r="AA403" s="31"/>
      <c r="AB403" s="31"/>
      <c r="AC403" s="31"/>
      <c r="AD403" s="47"/>
    </row>
    <row r="404" spans="1:30" s="27" customFormat="1" ht="12">
      <c r="A404" s="28"/>
      <c r="B404" s="31"/>
      <c r="C404" s="31"/>
      <c r="D404" s="31"/>
      <c r="E404" s="100"/>
      <c r="F404" s="42"/>
      <c r="G404" s="51"/>
      <c r="H404" s="42"/>
      <c r="I404" s="100"/>
      <c r="J404" s="33"/>
      <c r="K404" s="51"/>
      <c r="L404" s="51"/>
      <c r="M404" s="100"/>
      <c r="N404" s="28"/>
      <c r="O404" s="51"/>
      <c r="P404" s="42"/>
      <c r="Q404" s="100"/>
      <c r="R404" s="28"/>
      <c r="S404" s="31"/>
      <c r="T404" s="31"/>
      <c r="U404" s="31"/>
      <c r="V404" s="32"/>
      <c r="W404" s="31"/>
      <c r="X404" s="31"/>
      <c r="Y404" s="31"/>
      <c r="Z404" s="32"/>
      <c r="AA404" s="31"/>
      <c r="AB404" s="31"/>
      <c r="AC404" s="31"/>
      <c r="AD404" s="47"/>
    </row>
    <row r="405" spans="1:30" s="27" customFormat="1" ht="12">
      <c r="A405" s="28"/>
      <c r="B405" s="31"/>
      <c r="C405" s="31"/>
      <c r="D405" s="31"/>
      <c r="E405" s="100"/>
      <c r="F405" s="42"/>
      <c r="G405" s="51"/>
      <c r="H405" s="42"/>
      <c r="I405" s="100"/>
      <c r="J405" s="33"/>
      <c r="K405" s="51"/>
      <c r="L405" s="51"/>
      <c r="M405" s="100"/>
      <c r="N405" s="28"/>
      <c r="O405" s="51"/>
      <c r="P405" s="42"/>
      <c r="Q405" s="100"/>
      <c r="R405" s="28"/>
      <c r="S405" s="31"/>
      <c r="T405" s="31"/>
      <c r="U405" s="31"/>
      <c r="V405" s="32"/>
      <c r="W405" s="31"/>
      <c r="X405" s="31"/>
      <c r="Y405" s="31"/>
      <c r="Z405" s="32"/>
      <c r="AA405" s="31"/>
      <c r="AB405" s="31"/>
      <c r="AC405" s="31"/>
      <c r="AD405" s="47"/>
    </row>
    <row r="406" spans="1:30" s="27" customFormat="1" ht="12">
      <c r="A406" s="28"/>
      <c r="B406" s="31"/>
      <c r="C406" s="31"/>
      <c r="D406" s="31"/>
      <c r="E406" s="100"/>
      <c r="F406" s="42"/>
      <c r="G406" s="51"/>
      <c r="H406" s="42"/>
      <c r="I406" s="100"/>
      <c r="J406" s="33"/>
      <c r="K406" s="51"/>
      <c r="L406" s="51"/>
      <c r="M406" s="100"/>
      <c r="N406" s="28"/>
      <c r="O406" s="51"/>
      <c r="P406" s="42"/>
      <c r="Q406" s="100"/>
      <c r="R406" s="28"/>
      <c r="S406" s="31"/>
      <c r="T406" s="31"/>
      <c r="U406" s="31"/>
      <c r="V406" s="32"/>
      <c r="W406" s="31"/>
      <c r="X406" s="31"/>
      <c r="Y406" s="31"/>
      <c r="Z406" s="32"/>
      <c r="AA406" s="31"/>
      <c r="AB406" s="31"/>
      <c r="AC406" s="31"/>
      <c r="AD406" s="47"/>
    </row>
    <row r="407" spans="1:30" s="27" customFormat="1" ht="12">
      <c r="A407" s="28"/>
      <c r="B407" s="31"/>
      <c r="C407" s="31"/>
      <c r="D407" s="31"/>
      <c r="E407" s="100"/>
      <c r="F407" s="42"/>
      <c r="G407" s="51"/>
      <c r="H407" s="42"/>
      <c r="I407" s="100"/>
      <c r="J407" s="33"/>
      <c r="K407" s="51"/>
      <c r="L407" s="51"/>
      <c r="M407" s="100"/>
      <c r="N407" s="28"/>
      <c r="O407" s="51"/>
      <c r="P407" s="42"/>
      <c r="Q407" s="100"/>
      <c r="R407" s="28"/>
      <c r="S407" s="31"/>
      <c r="T407" s="31"/>
      <c r="U407" s="31"/>
      <c r="V407" s="32"/>
      <c r="W407" s="31"/>
      <c r="X407" s="31"/>
      <c r="Y407" s="31"/>
      <c r="Z407" s="32"/>
      <c r="AA407" s="31"/>
      <c r="AB407" s="31"/>
      <c r="AC407" s="31"/>
      <c r="AD407" s="47"/>
    </row>
    <row r="408" spans="1:30" s="27" customFormat="1" ht="12">
      <c r="A408" s="28"/>
      <c r="B408" s="31"/>
      <c r="C408" s="31"/>
      <c r="D408" s="31"/>
      <c r="E408" s="100"/>
      <c r="F408" s="42"/>
      <c r="G408" s="51"/>
      <c r="H408" s="42"/>
      <c r="I408" s="100"/>
      <c r="J408" s="33"/>
      <c r="K408" s="51"/>
      <c r="L408" s="51"/>
      <c r="M408" s="100"/>
      <c r="N408" s="28"/>
      <c r="O408" s="51"/>
      <c r="P408" s="42"/>
      <c r="Q408" s="100"/>
      <c r="R408" s="28"/>
      <c r="S408" s="31"/>
      <c r="T408" s="31"/>
      <c r="U408" s="31"/>
      <c r="V408" s="32"/>
      <c r="W408" s="31"/>
      <c r="X408" s="31"/>
      <c r="Y408" s="31"/>
      <c r="Z408" s="32"/>
      <c r="AA408" s="31"/>
      <c r="AB408" s="31"/>
      <c r="AC408" s="31"/>
      <c r="AD408" s="47"/>
    </row>
    <row r="409" spans="1:30" s="27" customFormat="1" ht="12">
      <c r="A409" s="28"/>
      <c r="B409" s="31"/>
      <c r="C409" s="31"/>
      <c r="D409" s="31"/>
      <c r="E409" s="100"/>
      <c r="F409" s="42"/>
      <c r="G409" s="51"/>
      <c r="H409" s="42"/>
      <c r="I409" s="100"/>
      <c r="J409" s="33"/>
      <c r="K409" s="51"/>
      <c r="L409" s="51"/>
      <c r="M409" s="100"/>
      <c r="N409" s="28"/>
      <c r="O409" s="51"/>
      <c r="P409" s="42"/>
      <c r="Q409" s="100"/>
      <c r="R409" s="28"/>
      <c r="S409" s="31"/>
      <c r="T409" s="31"/>
      <c r="U409" s="31"/>
      <c r="V409" s="32"/>
      <c r="W409" s="31"/>
      <c r="X409" s="31"/>
      <c r="Y409" s="31"/>
      <c r="Z409" s="32"/>
      <c r="AA409" s="31"/>
      <c r="AB409" s="31"/>
      <c r="AC409" s="31"/>
      <c r="AD409" s="47"/>
    </row>
    <row r="410" spans="1:30" s="27" customFormat="1" ht="12">
      <c r="A410" s="28"/>
      <c r="B410" s="31"/>
      <c r="C410" s="31"/>
      <c r="D410" s="31"/>
      <c r="E410" s="100"/>
      <c r="F410" s="42"/>
      <c r="G410" s="51"/>
      <c r="H410" s="42"/>
      <c r="I410" s="100"/>
      <c r="J410" s="33"/>
      <c r="K410" s="51"/>
      <c r="L410" s="51"/>
      <c r="M410" s="100"/>
      <c r="N410" s="28"/>
      <c r="O410" s="51"/>
      <c r="P410" s="42"/>
      <c r="Q410" s="100"/>
      <c r="R410" s="28"/>
      <c r="S410" s="31"/>
      <c r="T410" s="31"/>
      <c r="U410" s="31"/>
      <c r="V410" s="32"/>
      <c r="W410" s="31"/>
      <c r="X410" s="31"/>
      <c r="Y410" s="31"/>
      <c r="Z410" s="32"/>
      <c r="AA410" s="31"/>
      <c r="AB410" s="31"/>
      <c r="AC410" s="31"/>
      <c r="AD410" s="47"/>
    </row>
    <row r="411" spans="1:30" s="27" customFormat="1" ht="12">
      <c r="A411" s="28"/>
      <c r="B411" s="31"/>
      <c r="C411" s="31"/>
      <c r="D411" s="31"/>
      <c r="E411" s="100"/>
      <c r="F411" s="42"/>
      <c r="G411" s="51"/>
      <c r="H411" s="42"/>
      <c r="I411" s="100"/>
      <c r="J411" s="33"/>
      <c r="K411" s="51"/>
      <c r="L411" s="51"/>
      <c r="M411" s="100"/>
      <c r="N411" s="28"/>
      <c r="O411" s="51"/>
      <c r="P411" s="42"/>
      <c r="Q411" s="100"/>
      <c r="R411" s="28"/>
      <c r="S411" s="31"/>
      <c r="T411" s="31"/>
      <c r="U411" s="31"/>
      <c r="V411" s="32"/>
      <c r="W411" s="31"/>
      <c r="X411" s="31"/>
      <c r="Y411" s="31"/>
      <c r="Z411" s="32"/>
      <c r="AA411" s="31"/>
      <c r="AB411" s="31"/>
      <c r="AC411" s="31"/>
      <c r="AD411" s="47"/>
    </row>
    <row r="412" spans="1:30" s="27" customFormat="1" ht="12">
      <c r="A412" s="28"/>
      <c r="B412" s="31"/>
      <c r="C412" s="31"/>
      <c r="D412" s="31"/>
      <c r="E412" s="100"/>
      <c r="F412" s="42"/>
      <c r="G412" s="51"/>
      <c r="H412" s="42"/>
      <c r="I412" s="100"/>
      <c r="J412" s="33"/>
      <c r="K412" s="51"/>
      <c r="L412" s="51"/>
      <c r="M412" s="100"/>
      <c r="N412" s="28"/>
      <c r="O412" s="51"/>
      <c r="P412" s="42"/>
      <c r="Q412" s="100"/>
      <c r="R412" s="28"/>
      <c r="S412" s="31"/>
      <c r="T412" s="31"/>
      <c r="U412" s="31"/>
      <c r="V412" s="32"/>
      <c r="W412" s="31"/>
      <c r="X412" s="31"/>
      <c r="Y412" s="31"/>
      <c r="Z412" s="32"/>
      <c r="AA412" s="31"/>
      <c r="AB412" s="31"/>
      <c r="AC412" s="31"/>
      <c r="AD412" s="47"/>
    </row>
    <row r="413" spans="1:30" s="27" customFormat="1" ht="12">
      <c r="A413" s="28"/>
      <c r="B413" s="31"/>
      <c r="C413" s="31"/>
      <c r="D413" s="31"/>
      <c r="E413" s="100"/>
      <c r="F413" s="42"/>
      <c r="G413" s="51"/>
      <c r="H413" s="42"/>
      <c r="I413" s="100"/>
      <c r="J413" s="33"/>
      <c r="K413" s="51"/>
      <c r="L413" s="51"/>
      <c r="M413" s="100"/>
      <c r="N413" s="28"/>
      <c r="O413" s="51"/>
      <c r="P413" s="42"/>
      <c r="Q413" s="100"/>
      <c r="R413" s="28"/>
      <c r="S413" s="31"/>
      <c r="T413" s="31"/>
      <c r="U413" s="31"/>
      <c r="V413" s="32"/>
      <c r="W413" s="31"/>
      <c r="X413" s="31"/>
      <c r="Y413" s="31"/>
      <c r="Z413" s="32"/>
      <c r="AA413" s="31"/>
      <c r="AB413" s="31"/>
      <c r="AC413" s="31"/>
      <c r="AD413" s="47"/>
    </row>
    <row r="414" spans="1:30" s="27" customFormat="1" ht="12">
      <c r="A414" s="28"/>
      <c r="B414" s="31"/>
      <c r="C414" s="31"/>
      <c r="D414" s="31"/>
      <c r="E414" s="100"/>
      <c r="F414" s="42"/>
      <c r="G414" s="51"/>
      <c r="H414" s="42"/>
      <c r="I414" s="100"/>
      <c r="J414" s="33"/>
      <c r="K414" s="51"/>
      <c r="L414" s="51"/>
      <c r="M414" s="100"/>
      <c r="N414" s="28"/>
      <c r="O414" s="51"/>
      <c r="P414" s="42"/>
      <c r="Q414" s="100"/>
      <c r="R414" s="28"/>
      <c r="S414" s="31"/>
      <c r="T414" s="31"/>
      <c r="U414" s="31"/>
      <c r="V414" s="32"/>
      <c r="W414" s="31"/>
      <c r="X414" s="31"/>
      <c r="Y414" s="31"/>
      <c r="Z414" s="32"/>
      <c r="AA414" s="31"/>
      <c r="AB414" s="31"/>
      <c r="AC414" s="31"/>
      <c r="AD414" s="47"/>
    </row>
    <row r="415" spans="1:30" s="27" customFormat="1" ht="12">
      <c r="A415" s="28"/>
      <c r="B415" s="31"/>
      <c r="C415" s="31"/>
      <c r="D415" s="31"/>
      <c r="E415" s="100"/>
      <c r="F415" s="42"/>
      <c r="G415" s="51"/>
      <c r="H415" s="42"/>
      <c r="I415" s="100"/>
      <c r="J415" s="33"/>
      <c r="K415" s="51"/>
      <c r="L415" s="51"/>
      <c r="M415" s="100"/>
      <c r="N415" s="28"/>
      <c r="O415" s="51"/>
      <c r="P415" s="42"/>
      <c r="Q415" s="100"/>
      <c r="R415" s="28"/>
      <c r="S415" s="31"/>
      <c r="T415" s="31"/>
      <c r="U415" s="31"/>
      <c r="V415" s="32"/>
      <c r="W415" s="31"/>
      <c r="X415" s="31"/>
      <c r="Y415" s="31"/>
      <c r="Z415" s="32"/>
      <c r="AA415" s="31"/>
      <c r="AB415" s="31"/>
      <c r="AC415" s="31"/>
      <c r="AD415" s="47"/>
    </row>
    <row r="416" spans="1:30" s="27" customFormat="1" ht="12">
      <c r="A416" s="28"/>
      <c r="B416" s="31"/>
      <c r="C416" s="31"/>
      <c r="D416" s="31"/>
      <c r="E416" s="100"/>
      <c r="F416" s="42"/>
      <c r="G416" s="51"/>
      <c r="H416" s="42"/>
      <c r="I416" s="100"/>
      <c r="J416" s="33"/>
      <c r="K416" s="51"/>
      <c r="L416" s="51"/>
      <c r="M416" s="100"/>
      <c r="N416" s="28"/>
      <c r="O416" s="51"/>
      <c r="P416" s="42"/>
      <c r="Q416" s="100"/>
      <c r="R416" s="28"/>
      <c r="S416" s="31"/>
      <c r="T416" s="31"/>
      <c r="U416" s="31"/>
      <c r="V416" s="32"/>
      <c r="W416" s="31"/>
      <c r="X416" s="31"/>
      <c r="Y416" s="31"/>
      <c r="Z416" s="32"/>
      <c r="AA416" s="31"/>
      <c r="AB416" s="31"/>
      <c r="AC416" s="31"/>
      <c r="AD416" s="47"/>
    </row>
    <row r="417" spans="1:30" s="27" customFormat="1" ht="12">
      <c r="A417" s="28"/>
      <c r="B417" s="31"/>
      <c r="C417" s="31"/>
      <c r="D417" s="31"/>
      <c r="E417" s="100"/>
      <c r="F417" s="42"/>
      <c r="G417" s="51"/>
      <c r="H417" s="42"/>
      <c r="I417" s="100"/>
      <c r="J417" s="33"/>
      <c r="K417" s="51"/>
      <c r="L417" s="51"/>
      <c r="M417" s="100"/>
      <c r="N417" s="28"/>
      <c r="O417" s="51"/>
      <c r="P417" s="42"/>
      <c r="Q417" s="100"/>
      <c r="R417" s="28"/>
      <c r="S417" s="31"/>
      <c r="T417" s="31"/>
      <c r="U417" s="31"/>
      <c r="V417" s="32"/>
      <c r="W417" s="31"/>
      <c r="X417" s="31"/>
      <c r="Y417" s="31"/>
      <c r="Z417" s="32"/>
      <c r="AA417" s="31"/>
      <c r="AB417" s="31"/>
      <c r="AC417" s="31"/>
      <c r="AD417" s="47"/>
    </row>
    <row r="418" spans="1:30" s="27" customFormat="1" ht="12">
      <c r="A418" s="28"/>
      <c r="B418" s="31"/>
      <c r="C418" s="31"/>
      <c r="D418" s="31"/>
      <c r="E418" s="100"/>
      <c r="F418" s="42"/>
      <c r="G418" s="51"/>
      <c r="H418" s="42"/>
      <c r="I418" s="100"/>
      <c r="J418" s="33"/>
      <c r="K418" s="51"/>
      <c r="L418" s="51"/>
      <c r="M418" s="100"/>
      <c r="N418" s="28"/>
      <c r="O418" s="51"/>
      <c r="P418" s="42"/>
      <c r="Q418" s="100"/>
      <c r="R418" s="28"/>
      <c r="S418" s="31"/>
      <c r="T418" s="31"/>
      <c r="U418" s="31"/>
      <c r="V418" s="32"/>
      <c r="W418" s="31"/>
      <c r="X418" s="31"/>
      <c r="Y418" s="31"/>
      <c r="Z418" s="32"/>
      <c r="AA418" s="31"/>
      <c r="AB418" s="31"/>
      <c r="AC418" s="31"/>
      <c r="AD418" s="47"/>
    </row>
    <row r="419" spans="1:30" s="27" customFormat="1" ht="12">
      <c r="A419" s="28"/>
      <c r="B419" s="31"/>
      <c r="C419" s="31"/>
      <c r="D419" s="31"/>
      <c r="E419" s="100"/>
      <c r="F419" s="42"/>
      <c r="G419" s="51"/>
      <c r="H419" s="42"/>
      <c r="I419" s="100"/>
      <c r="J419" s="33"/>
      <c r="K419" s="51"/>
      <c r="L419" s="51"/>
      <c r="M419" s="100"/>
      <c r="N419" s="28"/>
      <c r="O419" s="51"/>
      <c r="P419" s="42"/>
      <c r="Q419" s="100"/>
      <c r="R419" s="28"/>
      <c r="S419" s="31"/>
      <c r="T419" s="31"/>
      <c r="U419" s="31"/>
      <c r="V419" s="32"/>
      <c r="W419" s="31"/>
      <c r="X419" s="31"/>
      <c r="Y419" s="31"/>
      <c r="Z419" s="32"/>
      <c r="AA419" s="31"/>
      <c r="AB419" s="31"/>
      <c r="AC419" s="31"/>
      <c r="AD419" s="47"/>
    </row>
    <row r="420" spans="1:30" s="27" customFormat="1" ht="12">
      <c r="A420" s="28"/>
      <c r="B420" s="31"/>
      <c r="C420" s="31"/>
      <c r="D420" s="31"/>
      <c r="E420" s="100"/>
      <c r="F420" s="42"/>
      <c r="G420" s="51"/>
      <c r="H420" s="42"/>
      <c r="I420" s="100"/>
      <c r="J420" s="33"/>
      <c r="K420" s="51"/>
      <c r="L420" s="51"/>
      <c r="M420" s="100"/>
      <c r="N420" s="28"/>
      <c r="O420" s="51"/>
      <c r="P420" s="42"/>
      <c r="Q420" s="100"/>
      <c r="R420" s="28"/>
      <c r="S420" s="31"/>
      <c r="T420" s="31"/>
      <c r="U420" s="31"/>
      <c r="V420" s="32"/>
      <c r="W420" s="31"/>
      <c r="X420" s="31"/>
      <c r="Y420" s="31"/>
      <c r="Z420" s="32"/>
      <c r="AA420" s="31"/>
      <c r="AB420" s="31"/>
      <c r="AC420" s="31"/>
      <c r="AD420" s="47"/>
    </row>
    <row r="421" spans="1:30" s="27" customFormat="1" ht="12">
      <c r="A421" s="28"/>
      <c r="B421" s="31"/>
      <c r="C421" s="31"/>
      <c r="D421" s="31"/>
      <c r="E421" s="100"/>
      <c r="F421" s="42"/>
      <c r="G421" s="51"/>
      <c r="H421" s="42"/>
      <c r="I421" s="100"/>
      <c r="J421" s="33"/>
      <c r="K421" s="51"/>
      <c r="L421" s="51"/>
      <c r="M421" s="100"/>
      <c r="N421" s="28"/>
      <c r="O421" s="51"/>
      <c r="P421" s="42"/>
      <c r="Q421" s="100"/>
      <c r="R421" s="28"/>
      <c r="S421" s="31"/>
      <c r="T421" s="31"/>
      <c r="U421" s="31"/>
      <c r="V421" s="32"/>
      <c r="W421" s="31"/>
      <c r="X421" s="31"/>
      <c r="Y421" s="31"/>
      <c r="Z421" s="32"/>
      <c r="AA421" s="31"/>
      <c r="AB421" s="31"/>
      <c r="AC421" s="31"/>
      <c r="AD421" s="47"/>
    </row>
    <row r="422" spans="1:30" s="27" customFormat="1" ht="12">
      <c r="A422" s="28"/>
      <c r="B422" s="31"/>
      <c r="C422" s="31"/>
      <c r="D422" s="31"/>
      <c r="E422" s="100"/>
      <c r="F422" s="42"/>
      <c r="G422" s="51"/>
      <c r="H422" s="42"/>
      <c r="I422" s="100"/>
      <c r="J422" s="33"/>
      <c r="K422" s="51"/>
      <c r="L422" s="51"/>
      <c r="M422" s="100"/>
      <c r="N422" s="28"/>
      <c r="O422" s="51"/>
      <c r="P422" s="42"/>
      <c r="Q422" s="100"/>
      <c r="R422" s="28"/>
      <c r="S422" s="31"/>
      <c r="T422" s="31"/>
      <c r="U422" s="31"/>
      <c r="V422" s="32"/>
      <c r="W422" s="31"/>
      <c r="X422" s="31"/>
      <c r="Y422" s="31"/>
      <c r="Z422" s="32"/>
      <c r="AA422" s="31"/>
      <c r="AB422" s="31"/>
      <c r="AC422" s="31"/>
      <c r="AD422" s="47"/>
    </row>
    <row r="423" spans="1:30" s="27" customFormat="1" ht="12">
      <c r="A423" s="28"/>
      <c r="B423" s="31"/>
      <c r="C423" s="31"/>
      <c r="D423" s="31"/>
      <c r="E423" s="100"/>
      <c r="F423" s="42"/>
      <c r="G423" s="51"/>
      <c r="H423" s="42"/>
      <c r="I423" s="100"/>
      <c r="J423" s="33"/>
      <c r="K423" s="51"/>
      <c r="L423" s="51"/>
      <c r="M423" s="100"/>
      <c r="N423" s="28"/>
      <c r="O423" s="51"/>
      <c r="P423" s="42"/>
      <c r="Q423" s="100"/>
      <c r="R423" s="28"/>
      <c r="S423" s="31"/>
      <c r="T423" s="31"/>
      <c r="U423" s="31"/>
      <c r="V423" s="32"/>
      <c r="W423" s="31"/>
      <c r="X423" s="31"/>
      <c r="Y423" s="31"/>
      <c r="Z423" s="32"/>
      <c r="AA423" s="31"/>
      <c r="AB423" s="31"/>
      <c r="AC423" s="31"/>
      <c r="AD423" s="47"/>
    </row>
    <row r="424" spans="1:30" s="27" customFormat="1" ht="12">
      <c r="A424" s="28"/>
      <c r="B424" s="31"/>
      <c r="C424" s="31"/>
      <c r="D424" s="31"/>
      <c r="E424" s="100"/>
      <c r="F424" s="42"/>
      <c r="G424" s="51"/>
      <c r="H424" s="42"/>
      <c r="I424" s="100"/>
      <c r="J424" s="33"/>
      <c r="K424" s="51"/>
      <c r="L424" s="51"/>
      <c r="M424" s="100"/>
      <c r="N424" s="28"/>
      <c r="O424" s="51"/>
      <c r="P424" s="42"/>
      <c r="Q424" s="100"/>
      <c r="R424" s="28"/>
      <c r="S424" s="31"/>
      <c r="T424" s="31"/>
      <c r="U424" s="31"/>
      <c r="V424" s="32"/>
      <c r="W424" s="31"/>
      <c r="X424" s="31"/>
      <c r="Y424" s="31"/>
      <c r="Z424" s="32"/>
      <c r="AA424" s="31"/>
      <c r="AB424" s="31"/>
      <c r="AC424" s="31"/>
      <c r="AD424" s="47"/>
    </row>
    <row r="425" spans="1:30" s="27" customFormat="1" ht="12">
      <c r="A425" s="28"/>
      <c r="B425" s="31"/>
      <c r="C425" s="31"/>
      <c r="D425" s="31"/>
      <c r="E425" s="100"/>
      <c r="F425" s="42"/>
      <c r="G425" s="51"/>
      <c r="H425" s="42"/>
      <c r="I425" s="100"/>
      <c r="J425" s="33"/>
      <c r="K425" s="51"/>
      <c r="L425" s="51"/>
      <c r="M425" s="100"/>
      <c r="N425" s="28"/>
      <c r="O425" s="51"/>
      <c r="P425" s="42"/>
      <c r="Q425" s="100"/>
      <c r="R425" s="28"/>
      <c r="S425" s="31"/>
      <c r="T425" s="31"/>
      <c r="U425" s="31"/>
      <c r="V425" s="32"/>
      <c r="W425" s="31"/>
      <c r="X425" s="31"/>
      <c r="Y425" s="31"/>
      <c r="Z425" s="32"/>
      <c r="AA425" s="31"/>
      <c r="AB425" s="31"/>
      <c r="AC425" s="31"/>
      <c r="AD425" s="47"/>
    </row>
    <row r="426" spans="1:30" s="27" customFormat="1" ht="12">
      <c r="A426" s="28"/>
      <c r="B426" s="31"/>
      <c r="C426" s="31"/>
      <c r="D426" s="31"/>
      <c r="E426" s="100"/>
      <c r="F426" s="42"/>
      <c r="G426" s="51"/>
      <c r="H426" s="42"/>
      <c r="I426" s="100"/>
      <c r="J426" s="33"/>
      <c r="K426" s="51"/>
      <c r="L426" s="51"/>
      <c r="M426" s="100"/>
      <c r="N426" s="28"/>
      <c r="O426" s="51"/>
      <c r="P426" s="42"/>
      <c r="Q426" s="100"/>
      <c r="R426" s="28"/>
      <c r="S426" s="31"/>
      <c r="T426" s="31"/>
      <c r="U426" s="31"/>
      <c r="V426" s="32"/>
      <c r="W426" s="31"/>
      <c r="X426" s="31"/>
      <c r="Y426" s="31"/>
      <c r="Z426" s="32"/>
      <c r="AA426" s="31"/>
      <c r="AB426" s="31"/>
      <c r="AC426" s="31"/>
      <c r="AD426" s="47"/>
    </row>
    <row r="427" spans="1:30" s="27" customFormat="1" ht="12">
      <c r="A427" s="28"/>
      <c r="B427" s="31"/>
      <c r="C427" s="31"/>
      <c r="D427" s="31"/>
      <c r="E427" s="100"/>
      <c r="F427" s="42"/>
      <c r="G427" s="51"/>
      <c r="H427" s="42"/>
      <c r="I427" s="100"/>
      <c r="J427" s="33"/>
      <c r="K427" s="51"/>
      <c r="L427" s="51"/>
      <c r="M427" s="100"/>
      <c r="N427" s="28"/>
      <c r="O427" s="51"/>
      <c r="P427" s="42"/>
      <c r="Q427" s="100"/>
      <c r="R427" s="28"/>
      <c r="S427" s="31"/>
      <c r="T427" s="31"/>
      <c r="U427" s="31"/>
      <c r="V427" s="32"/>
      <c r="W427" s="31"/>
      <c r="X427" s="31"/>
      <c r="Y427" s="31"/>
      <c r="Z427" s="32"/>
      <c r="AA427" s="31"/>
      <c r="AB427" s="31"/>
      <c r="AC427" s="31"/>
      <c r="AD427" s="47"/>
    </row>
    <row r="428" spans="1:30" s="27" customFormat="1" ht="12">
      <c r="A428" s="28"/>
      <c r="B428" s="31"/>
      <c r="C428" s="31"/>
      <c r="D428" s="31"/>
      <c r="E428" s="100"/>
      <c r="F428" s="42"/>
      <c r="G428" s="51"/>
      <c r="H428" s="42"/>
      <c r="I428" s="100"/>
      <c r="J428" s="33"/>
      <c r="K428" s="51"/>
      <c r="L428" s="51"/>
      <c r="M428" s="100"/>
      <c r="N428" s="28"/>
      <c r="O428" s="51"/>
      <c r="P428" s="42"/>
      <c r="Q428" s="100"/>
      <c r="R428" s="28"/>
      <c r="S428" s="31"/>
      <c r="T428" s="31"/>
      <c r="U428" s="31"/>
      <c r="V428" s="32"/>
      <c r="W428" s="31"/>
      <c r="X428" s="31"/>
      <c r="Y428" s="31"/>
      <c r="Z428" s="32"/>
      <c r="AA428" s="31"/>
      <c r="AB428" s="31"/>
      <c r="AC428" s="31"/>
      <c r="AD428" s="47"/>
    </row>
    <row r="429" spans="1:30" s="27" customFormat="1" ht="12">
      <c r="A429" s="28"/>
      <c r="B429" s="31"/>
      <c r="C429" s="31"/>
      <c r="D429" s="31"/>
      <c r="E429" s="100"/>
      <c r="F429" s="42"/>
      <c r="G429" s="51"/>
      <c r="H429" s="42"/>
      <c r="I429" s="100"/>
      <c r="J429" s="33"/>
      <c r="K429" s="51"/>
      <c r="L429" s="51"/>
      <c r="M429" s="100"/>
      <c r="N429" s="28"/>
      <c r="O429" s="51"/>
      <c r="P429" s="42"/>
      <c r="Q429" s="100"/>
      <c r="R429" s="28"/>
      <c r="S429" s="31"/>
      <c r="T429" s="31"/>
      <c r="U429" s="31"/>
      <c r="V429" s="32"/>
      <c r="W429" s="31"/>
      <c r="X429" s="31"/>
      <c r="Y429" s="31"/>
      <c r="Z429" s="32"/>
      <c r="AA429" s="31"/>
      <c r="AB429" s="31"/>
      <c r="AC429" s="31"/>
      <c r="AD429" s="47"/>
    </row>
    <row r="430" spans="1:30" s="27" customFormat="1" ht="12">
      <c r="A430" s="28"/>
      <c r="B430" s="31"/>
      <c r="C430" s="31"/>
      <c r="D430" s="31"/>
      <c r="E430" s="100"/>
      <c r="F430" s="42"/>
      <c r="G430" s="51"/>
      <c r="H430" s="42"/>
      <c r="I430" s="100"/>
      <c r="J430" s="33"/>
      <c r="K430" s="51"/>
      <c r="L430" s="51"/>
      <c r="M430" s="100"/>
      <c r="N430" s="28"/>
      <c r="O430" s="51"/>
      <c r="P430" s="42"/>
      <c r="Q430" s="100"/>
      <c r="R430" s="28"/>
      <c r="S430" s="31"/>
      <c r="T430" s="31"/>
      <c r="U430" s="31"/>
      <c r="V430" s="32"/>
      <c r="W430" s="31"/>
      <c r="X430" s="31"/>
      <c r="Y430" s="31"/>
      <c r="Z430" s="32"/>
      <c r="AA430" s="31"/>
      <c r="AB430" s="31"/>
      <c r="AC430" s="31"/>
      <c r="AD430" s="47"/>
    </row>
    <row r="431" spans="1:30" s="27" customFormat="1" ht="12">
      <c r="A431" s="28"/>
      <c r="B431" s="31"/>
      <c r="C431" s="31"/>
      <c r="D431" s="31"/>
      <c r="E431" s="100"/>
      <c r="F431" s="42"/>
      <c r="G431" s="51"/>
      <c r="H431" s="42"/>
      <c r="I431" s="100"/>
      <c r="J431" s="33"/>
      <c r="K431" s="51"/>
      <c r="L431" s="51"/>
      <c r="M431" s="100"/>
      <c r="N431" s="28"/>
      <c r="O431" s="51"/>
      <c r="P431" s="42"/>
      <c r="Q431" s="100"/>
      <c r="R431" s="28"/>
      <c r="S431" s="31"/>
      <c r="T431" s="31"/>
      <c r="U431" s="31"/>
      <c r="V431" s="32"/>
      <c r="W431" s="31"/>
      <c r="X431" s="31"/>
      <c r="Y431" s="31"/>
      <c r="Z431" s="32"/>
      <c r="AA431" s="31"/>
      <c r="AB431" s="31"/>
      <c r="AC431" s="31"/>
      <c r="AD431" s="47"/>
    </row>
    <row r="432" spans="1:30" s="27" customFormat="1" ht="12">
      <c r="A432" s="28"/>
      <c r="B432" s="31"/>
      <c r="C432" s="31"/>
      <c r="D432" s="31"/>
      <c r="E432" s="100"/>
      <c r="F432" s="42"/>
      <c r="G432" s="51"/>
      <c r="H432" s="42"/>
      <c r="I432" s="100"/>
      <c r="J432" s="33"/>
      <c r="K432" s="51"/>
      <c r="L432" s="51"/>
      <c r="M432" s="100"/>
      <c r="N432" s="28"/>
      <c r="O432" s="51"/>
      <c r="P432" s="42"/>
      <c r="Q432" s="100"/>
      <c r="R432" s="28"/>
      <c r="S432" s="31"/>
      <c r="T432" s="31"/>
      <c r="U432" s="31"/>
      <c r="V432" s="32"/>
      <c r="W432" s="31"/>
      <c r="X432" s="31"/>
      <c r="Y432" s="31"/>
      <c r="Z432" s="32"/>
      <c r="AA432" s="31"/>
      <c r="AB432" s="31"/>
      <c r="AC432" s="31"/>
      <c r="AD432" s="47"/>
    </row>
    <row r="433" spans="1:30" s="27" customFormat="1" ht="12">
      <c r="A433" s="28"/>
      <c r="B433" s="31"/>
      <c r="C433" s="31"/>
      <c r="D433" s="31"/>
      <c r="E433" s="100"/>
      <c r="F433" s="42"/>
      <c r="G433" s="51"/>
      <c r="H433" s="42"/>
      <c r="I433" s="100"/>
      <c r="J433" s="33"/>
      <c r="K433" s="51"/>
      <c r="L433" s="51"/>
      <c r="M433" s="100"/>
      <c r="N433" s="28"/>
      <c r="O433" s="51"/>
      <c r="P433" s="42"/>
      <c r="Q433" s="100"/>
      <c r="R433" s="28"/>
      <c r="S433" s="31"/>
      <c r="T433" s="31"/>
      <c r="U433" s="31"/>
      <c r="V433" s="32"/>
      <c r="W433" s="31"/>
      <c r="X433" s="31"/>
      <c r="Y433" s="31"/>
      <c r="Z433" s="32"/>
      <c r="AA433" s="31"/>
      <c r="AB433" s="31"/>
      <c r="AC433" s="31"/>
      <c r="AD433" s="47"/>
    </row>
    <row r="434" spans="1:30" s="27" customFormat="1" ht="12">
      <c r="A434" s="28"/>
      <c r="B434" s="31"/>
      <c r="C434" s="31"/>
      <c r="D434" s="31"/>
      <c r="E434" s="100"/>
      <c r="F434" s="42"/>
      <c r="G434" s="51"/>
      <c r="H434" s="42"/>
      <c r="I434" s="100"/>
      <c r="J434" s="33"/>
      <c r="K434" s="51"/>
      <c r="L434" s="51"/>
      <c r="M434" s="100"/>
      <c r="N434" s="28"/>
      <c r="O434" s="51"/>
      <c r="P434" s="42"/>
      <c r="Q434" s="100"/>
      <c r="R434" s="28"/>
      <c r="S434" s="31"/>
      <c r="T434" s="31"/>
      <c r="U434" s="31"/>
      <c r="V434" s="32"/>
      <c r="W434" s="31"/>
      <c r="X434" s="31"/>
      <c r="Y434" s="31"/>
      <c r="Z434" s="32"/>
      <c r="AA434" s="31"/>
      <c r="AB434" s="31"/>
      <c r="AC434" s="31"/>
      <c r="AD434" s="47"/>
    </row>
    <row r="435" spans="1:30" s="27" customFormat="1" ht="12">
      <c r="A435" s="28"/>
      <c r="B435" s="31"/>
      <c r="C435" s="31"/>
      <c r="D435" s="31"/>
      <c r="E435" s="100"/>
      <c r="F435" s="42"/>
      <c r="G435" s="51"/>
      <c r="H435" s="42"/>
      <c r="I435" s="100"/>
      <c r="J435" s="33"/>
      <c r="K435" s="51"/>
      <c r="L435" s="51"/>
      <c r="M435" s="100"/>
      <c r="N435" s="28"/>
      <c r="O435" s="51"/>
      <c r="P435" s="42"/>
      <c r="Q435" s="100"/>
      <c r="R435" s="28"/>
      <c r="S435" s="31"/>
      <c r="T435" s="31"/>
      <c r="U435" s="31"/>
      <c r="V435" s="32"/>
      <c r="W435" s="31"/>
      <c r="X435" s="31"/>
      <c r="Y435" s="31"/>
      <c r="Z435" s="32"/>
      <c r="AA435" s="31"/>
      <c r="AB435" s="31"/>
      <c r="AC435" s="31"/>
      <c r="AD435" s="47"/>
    </row>
    <row r="436" spans="1:30" s="27" customFormat="1" ht="12">
      <c r="A436" s="28"/>
      <c r="B436" s="31"/>
      <c r="C436" s="31"/>
      <c r="D436" s="31"/>
      <c r="E436" s="100"/>
      <c r="F436" s="42"/>
      <c r="G436" s="51"/>
      <c r="H436" s="42"/>
      <c r="I436" s="100"/>
      <c r="J436" s="33"/>
      <c r="K436" s="51"/>
      <c r="L436" s="51"/>
      <c r="M436" s="100"/>
      <c r="N436" s="28"/>
      <c r="O436" s="51"/>
      <c r="P436" s="42"/>
      <c r="Q436" s="100"/>
      <c r="R436" s="28"/>
      <c r="S436" s="31"/>
      <c r="T436" s="31"/>
      <c r="U436" s="31"/>
      <c r="V436" s="32"/>
      <c r="W436" s="31"/>
      <c r="X436" s="31"/>
      <c r="Y436" s="31"/>
      <c r="Z436" s="32"/>
      <c r="AA436" s="31"/>
      <c r="AB436" s="31"/>
      <c r="AC436" s="31"/>
      <c r="AD436" s="47"/>
    </row>
    <row r="437" spans="1:30" s="27" customFormat="1" ht="12">
      <c r="A437" s="28"/>
      <c r="B437" s="31"/>
      <c r="C437" s="31"/>
      <c r="D437" s="31"/>
      <c r="E437" s="100"/>
      <c r="F437" s="42"/>
      <c r="G437" s="51"/>
      <c r="H437" s="42"/>
      <c r="I437" s="100"/>
      <c r="J437" s="33"/>
      <c r="K437" s="51"/>
      <c r="L437" s="51"/>
      <c r="M437" s="100"/>
      <c r="N437" s="28"/>
      <c r="O437" s="51"/>
      <c r="P437" s="42"/>
      <c r="Q437" s="100"/>
      <c r="R437" s="28"/>
      <c r="S437" s="31"/>
      <c r="T437" s="31"/>
      <c r="U437" s="31"/>
      <c r="V437" s="32"/>
      <c r="W437" s="31"/>
      <c r="X437" s="31"/>
      <c r="Y437" s="31"/>
      <c r="Z437" s="32"/>
      <c r="AA437" s="31"/>
      <c r="AB437" s="31"/>
      <c r="AC437" s="31"/>
      <c r="AD437" s="47"/>
    </row>
    <row r="438" spans="1:30" s="27" customFormat="1" ht="12">
      <c r="A438" s="28"/>
      <c r="B438" s="31"/>
      <c r="C438" s="31"/>
      <c r="D438" s="31"/>
      <c r="E438" s="100"/>
      <c r="F438" s="42"/>
      <c r="G438" s="51"/>
      <c r="H438" s="42"/>
      <c r="I438" s="100"/>
      <c r="J438" s="33"/>
      <c r="K438" s="51"/>
      <c r="L438" s="51"/>
      <c r="M438" s="100"/>
      <c r="N438" s="28"/>
      <c r="O438" s="51"/>
      <c r="P438" s="42"/>
      <c r="Q438" s="100"/>
      <c r="R438" s="28"/>
      <c r="S438" s="31"/>
      <c r="T438" s="31"/>
      <c r="U438" s="31"/>
      <c r="V438" s="32"/>
      <c r="W438" s="31"/>
      <c r="X438" s="31"/>
      <c r="Y438" s="31"/>
      <c r="Z438" s="32"/>
      <c r="AA438" s="31"/>
      <c r="AB438" s="31"/>
      <c r="AC438" s="31"/>
      <c r="AD438" s="47"/>
    </row>
    <row r="439" spans="1:30" s="27" customFormat="1" ht="12">
      <c r="A439" s="28"/>
      <c r="B439" s="31"/>
      <c r="C439" s="31"/>
      <c r="D439" s="31"/>
      <c r="E439" s="100"/>
      <c r="F439" s="42"/>
      <c r="G439" s="51"/>
      <c r="H439" s="42"/>
      <c r="I439" s="100"/>
      <c r="J439" s="33"/>
      <c r="K439" s="51"/>
      <c r="L439" s="51"/>
      <c r="M439" s="100"/>
      <c r="N439" s="28"/>
      <c r="O439" s="51"/>
      <c r="P439" s="42"/>
      <c r="Q439" s="100"/>
      <c r="R439" s="28"/>
      <c r="S439" s="31"/>
      <c r="T439" s="31"/>
      <c r="U439" s="31"/>
      <c r="V439" s="32"/>
      <c r="W439" s="31"/>
      <c r="X439" s="31"/>
      <c r="Y439" s="31"/>
      <c r="Z439" s="32"/>
      <c r="AA439" s="31"/>
      <c r="AB439" s="31"/>
      <c r="AC439" s="31"/>
      <c r="AD439" s="47"/>
    </row>
    <row r="440" spans="1:30" s="27" customFormat="1" ht="12">
      <c r="A440" s="28"/>
      <c r="B440" s="31"/>
      <c r="C440" s="31"/>
      <c r="D440" s="31"/>
      <c r="E440" s="100"/>
      <c r="F440" s="42"/>
      <c r="G440" s="51"/>
      <c r="H440" s="42"/>
      <c r="I440" s="100"/>
      <c r="J440" s="33"/>
      <c r="K440" s="51"/>
      <c r="L440" s="51"/>
      <c r="M440" s="100"/>
      <c r="N440" s="28"/>
      <c r="O440" s="51"/>
      <c r="P440" s="42"/>
      <c r="Q440" s="100"/>
      <c r="R440" s="28"/>
      <c r="S440" s="31"/>
      <c r="T440" s="31"/>
      <c r="U440" s="31"/>
      <c r="V440" s="32"/>
      <c r="W440" s="31"/>
      <c r="X440" s="31"/>
      <c r="Y440" s="31"/>
      <c r="Z440" s="32"/>
      <c r="AA440" s="31"/>
      <c r="AB440" s="31"/>
      <c r="AC440" s="31"/>
      <c r="AD440" s="47"/>
    </row>
    <row r="441" spans="1:30" s="27" customFormat="1" ht="12">
      <c r="A441" s="28"/>
      <c r="B441" s="31"/>
      <c r="C441" s="31"/>
      <c r="D441" s="31"/>
      <c r="E441" s="100"/>
      <c r="F441" s="42"/>
      <c r="G441" s="51"/>
      <c r="H441" s="42"/>
      <c r="I441" s="100"/>
      <c r="J441" s="33"/>
      <c r="K441" s="51"/>
      <c r="L441" s="51"/>
      <c r="M441" s="100"/>
      <c r="N441" s="28"/>
      <c r="O441" s="51"/>
      <c r="P441" s="42"/>
      <c r="Q441" s="100"/>
      <c r="R441" s="28"/>
      <c r="S441" s="31"/>
      <c r="T441" s="31"/>
      <c r="U441" s="31"/>
      <c r="V441" s="32"/>
      <c r="W441" s="31"/>
      <c r="X441" s="31"/>
      <c r="Y441" s="31"/>
      <c r="Z441" s="32"/>
      <c r="AA441" s="31"/>
      <c r="AB441" s="31"/>
      <c r="AC441" s="31"/>
      <c r="AD441" s="47"/>
    </row>
    <row r="442" spans="1:30" s="27" customFormat="1" ht="12">
      <c r="A442" s="28"/>
      <c r="B442" s="31"/>
      <c r="C442" s="31"/>
      <c r="D442" s="31"/>
      <c r="E442" s="100"/>
      <c r="F442" s="42"/>
      <c r="G442" s="51"/>
      <c r="H442" s="42"/>
      <c r="I442" s="100"/>
      <c r="J442" s="33"/>
      <c r="K442" s="51"/>
      <c r="L442" s="51"/>
      <c r="M442" s="100"/>
      <c r="N442" s="28"/>
      <c r="O442" s="51"/>
      <c r="P442" s="42"/>
      <c r="Q442" s="100"/>
      <c r="R442" s="28"/>
      <c r="S442" s="31"/>
      <c r="T442" s="31"/>
      <c r="U442" s="31"/>
      <c r="V442" s="32"/>
      <c r="W442" s="31"/>
      <c r="X442" s="31"/>
      <c r="Y442" s="31"/>
      <c r="Z442" s="32"/>
      <c r="AA442" s="31"/>
      <c r="AB442" s="31"/>
      <c r="AC442" s="31"/>
      <c r="AD442" s="47"/>
    </row>
    <row r="443" spans="1:30" s="27" customFormat="1" ht="12">
      <c r="A443" s="28"/>
      <c r="B443" s="31"/>
      <c r="C443" s="31"/>
      <c r="D443" s="31"/>
      <c r="E443" s="100"/>
      <c r="F443" s="42"/>
      <c r="G443" s="51"/>
      <c r="H443" s="42"/>
      <c r="I443" s="100"/>
      <c r="J443" s="33"/>
      <c r="K443" s="51"/>
      <c r="L443" s="51"/>
      <c r="M443" s="100"/>
      <c r="N443" s="28"/>
      <c r="O443" s="51"/>
      <c r="P443" s="42"/>
      <c r="Q443" s="100"/>
      <c r="R443" s="28"/>
      <c r="S443" s="31"/>
      <c r="T443" s="31"/>
      <c r="U443" s="31"/>
      <c r="V443" s="32"/>
      <c r="W443" s="31"/>
      <c r="X443" s="31"/>
      <c r="Y443" s="31"/>
      <c r="Z443" s="32"/>
      <c r="AA443" s="31"/>
      <c r="AB443" s="31"/>
      <c r="AC443" s="31"/>
      <c r="AD443" s="47"/>
    </row>
    <row r="444" spans="1:30" s="27" customFormat="1" ht="12">
      <c r="A444" s="28"/>
      <c r="B444" s="31"/>
      <c r="C444" s="31"/>
      <c r="D444" s="31"/>
      <c r="E444" s="100"/>
      <c r="F444" s="42"/>
      <c r="G444" s="51"/>
      <c r="H444" s="42"/>
      <c r="I444" s="100"/>
      <c r="J444" s="33"/>
      <c r="K444" s="51"/>
      <c r="L444" s="51"/>
      <c r="M444" s="100"/>
      <c r="N444" s="28"/>
      <c r="O444" s="51"/>
      <c r="P444" s="42"/>
      <c r="Q444" s="100"/>
      <c r="R444" s="28"/>
      <c r="S444" s="31"/>
      <c r="T444" s="31"/>
      <c r="U444" s="31"/>
      <c r="V444" s="32"/>
      <c r="W444" s="31"/>
      <c r="X444" s="31"/>
      <c r="Y444" s="31"/>
      <c r="Z444" s="32"/>
      <c r="AA444" s="31"/>
      <c r="AB444" s="31"/>
      <c r="AC444" s="31"/>
      <c r="AD444" s="47"/>
    </row>
    <row r="445" spans="1:30" s="27" customFormat="1" ht="12">
      <c r="A445" s="28"/>
      <c r="B445" s="31"/>
      <c r="C445" s="31"/>
      <c r="D445" s="31"/>
      <c r="E445" s="100"/>
      <c r="F445" s="42"/>
      <c r="G445" s="51"/>
      <c r="H445" s="42"/>
      <c r="I445" s="100"/>
      <c r="J445" s="33"/>
      <c r="K445" s="51"/>
      <c r="L445" s="51"/>
      <c r="M445" s="100"/>
      <c r="N445" s="28"/>
      <c r="O445" s="51"/>
      <c r="P445" s="42"/>
      <c r="Q445" s="100"/>
      <c r="R445" s="28"/>
      <c r="S445" s="31"/>
      <c r="T445" s="31"/>
      <c r="U445" s="31"/>
      <c r="V445" s="32"/>
      <c r="W445" s="31"/>
      <c r="X445" s="31"/>
      <c r="Y445" s="31"/>
      <c r="Z445" s="32"/>
      <c r="AA445" s="31"/>
      <c r="AB445" s="31"/>
      <c r="AC445" s="31"/>
      <c r="AD445" s="47"/>
    </row>
    <row r="446" spans="1:30" s="27" customFormat="1" ht="12">
      <c r="A446" s="28"/>
      <c r="B446" s="31"/>
      <c r="C446" s="31"/>
      <c r="D446" s="31"/>
      <c r="E446" s="100"/>
      <c r="F446" s="42"/>
      <c r="G446" s="51"/>
      <c r="H446" s="42"/>
      <c r="I446" s="100"/>
      <c r="J446" s="33"/>
      <c r="K446" s="51"/>
      <c r="L446" s="51"/>
      <c r="M446" s="100"/>
      <c r="N446" s="28"/>
      <c r="O446" s="51"/>
      <c r="P446" s="42"/>
      <c r="Q446" s="100"/>
      <c r="R446" s="28"/>
      <c r="S446" s="31"/>
      <c r="T446" s="31"/>
      <c r="U446" s="31"/>
      <c r="V446" s="32"/>
      <c r="W446" s="31"/>
      <c r="X446" s="31"/>
      <c r="Y446" s="31"/>
      <c r="Z446" s="32"/>
      <c r="AA446" s="31"/>
      <c r="AB446" s="31"/>
      <c r="AC446" s="31"/>
      <c r="AD446" s="47"/>
    </row>
    <row r="447" spans="1:30" s="27" customFormat="1" ht="12">
      <c r="A447" s="28"/>
      <c r="B447" s="31"/>
      <c r="C447" s="31"/>
      <c r="D447" s="31"/>
      <c r="E447" s="100"/>
      <c r="F447" s="42"/>
      <c r="G447" s="51"/>
      <c r="H447" s="42"/>
      <c r="I447" s="100"/>
      <c r="J447" s="33"/>
      <c r="K447" s="51"/>
      <c r="L447" s="51"/>
      <c r="M447" s="100"/>
      <c r="N447" s="28"/>
      <c r="O447" s="51"/>
      <c r="P447" s="42"/>
      <c r="Q447" s="100"/>
      <c r="R447" s="28"/>
      <c r="S447" s="31"/>
      <c r="T447" s="31"/>
      <c r="U447" s="31"/>
      <c r="V447" s="32"/>
      <c r="W447" s="31"/>
      <c r="X447" s="31"/>
      <c r="Y447" s="31"/>
      <c r="Z447" s="32"/>
      <c r="AA447" s="31"/>
      <c r="AB447" s="31"/>
      <c r="AC447" s="31"/>
      <c r="AD447" s="47"/>
    </row>
    <row r="448" spans="1:30" s="27" customFormat="1" ht="12">
      <c r="A448" s="28"/>
      <c r="B448" s="31"/>
      <c r="C448" s="31"/>
      <c r="D448" s="31"/>
      <c r="E448" s="100"/>
      <c r="F448" s="42"/>
      <c r="G448" s="51"/>
      <c r="H448" s="42"/>
      <c r="I448" s="100"/>
      <c r="J448" s="33"/>
      <c r="K448" s="51"/>
      <c r="L448" s="51"/>
      <c r="M448" s="100"/>
      <c r="N448" s="28"/>
      <c r="O448" s="51"/>
      <c r="P448" s="42"/>
      <c r="Q448" s="100"/>
      <c r="R448" s="28"/>
      <c r="S448" s="31"/>
      <c r="T448" s="31"/>
      <c r="U448" s="31"/>
      <c r="V448" s="32"/>
      <c r="W448" s="31"/>
      <c r="X448" s="31"/>
      <c r="Y448" s="31"/>
      <c r="Z448" s="32"/>
      <c r="AA448" s="31"/>
      <c r="AB448" s="31"/>
      <c r="AC448" s="31"/>
      <c r="AD448" s="47"/>
    </row>
    <row r="449" spans="1:30" s="27" customFormat="1" ht="12">
      <c r="A449" s="28"/>
      <c r="B449" s="31"/>
      <c r="C449" s="31"/>
      <c r="D449" s="31"/>
      <c r="E449" s="100"/>
      <c r="F449" s="42"/>
      <c r="G449" s="51"/>
      <c r="H449" s="42"/>
      <c r="I449" s="100"/>
      <c r="J449" s="33"/>
      <c r="K449" s="51"/>
      <c r="L449" s="51"/>
      <c r="M449" s="100"/>
      <c r="N449" s="28"/>
      <c r="O449" s="51"/>
      <c r="P449" s="42"/>
      <c r="Q449" s="100"/>
      <c r="R449" s="28"/>
      <c r="S449" s="31"/>
      <c r="T449" s="31"/>
      <c r="U449" s="31"/>
      <c r="V449" s="32"/>
      <c r="W449" s="31"/>
      <c r="X449" s="31"/>
      <c r="Y449" s="31"/>
      <c r="Z449" s="32"/>
      <c r="AA449" s="31"/>
      <c r="AB449" s="31"/>
      <c r="AC449" s="31"/>
      <c r="AD449" s="47"/>
    </row>
    <row r="450" spans="1:30" s="27" customFormat="1" ht="12">
      <c r="A450" s="28"/>
      <c r="B450" s="31"/>
      <c r="C450" s="31"/>
      <c r="D450" s="31"/>
      <c r="E450" s="100"/>
      <c r="F450" s="42"/>
      <c r="G450" s="51"/>
      <c r="H450" s="42"/>
      <c r="I450" s="100"/>
      <c r="J450" s="33"/>
      <c r="K450" s="51"/>
      <c r="L450" s="51"/>
      <c r="M450" s="100"/>
      <c r="N450" s="28"/>
      <c r="O450" s="51"/>
      <c r="P450" s="42"/>
      <c r="Q450" s="100"/>
      <c r="R450" s="28"/>
      <c r="S450" s="31"/>
      <c r="T450" s="31"/>
      <c r="U450" s="31"/>
      <c r="V450" s="32"/>
      <c r="W450" s="31"/>
      <c r="X450" s="31"/>
      <c r="Y450" s="31"/>
      <c r="Z450" s="32"/>
      <c r="AA450" s="31"/>
      <c r="AB450" s="31"/>
      <c r="AC450" s="31"/>
      <c r="AD450" s="47"/>
    </row>
    <row r="451" spans="1:30" s="27" customFormat="1" ht="12">
      <c r="A451" s="28"/>
      <c r="B451" s="31"/>
      <c r="C451" s="31"/>
      <c r="D451" s="31"/>
      <c r="E451" s="100"/>
      <c r="F451" s="42"/>
      <c r="G451" s="51"/>
      <c r="H451" s="42"/>
      <c r="I451" s="100"/>
      <c r="J451" s="33"/>
      <c r="K451" s="51"/>
      <c r="L451" s="51"/>
      <c r="M451" s="100"/>
      <c r="N451" s="28"/>
      <c r="O451" s="51"/>
      <c r="P451" s="42"/>
      <c r="Q451" s="100"/>
      <c r="R451" s="28"/>
      <c r="S451" s="31"/>
      <c r="T451" s="31"/>
      <c r="U451" s="31"/>
      <c r="V451" s="32"/>
      <c r="W451" s="31"/>
      <c r="X451" s="31"/>
      <c r="Y451" s="31"/>
      <c r="Z451" s="32"/>
      <c r="AA451" s="31"/>
      <c r="AB451" s="31"/>
      <c r="AC451" s="31"/>
      <c r="AD451" s="47"/>
    </row>
    <row r="452" spans="1:30" s="27" customFormat="1" ht="12">
      <c r="A452" s="28"/>
      <c r="B452" s="31"/>
      <c r="C452" s="31"/>
      <c r="D452" s="31"/>
      <c r="E452" s="100"/>
      <c r="F452" s="42"/>
      <c r="G452" s="51"/>
      <c r="H452" s="42"/>
      <c r="I452" s="100"/>
      <c r="J452" s="33"/>
      <c r="K452" s="51"/>
      <c r="L452" s="51"/>
      <c r="M452" s="100"/>
      <c r="N452" s="28"/>
      <c r="O452" s="51"/>
      <c r="P452" s="42"/>
      <c r="Q452" s="100"/>
      <c r="R452" s="28"/>
      <c r="S452" s="31"/>
      <c r="T452" s="31"/>
      <c r="U452" s="31"/>
      <c r="V452" s="32"/>
      <c r="W452" s="31"/>
      <c r="X452" s="31"/>
      <c r="Y452" s="31"/>
      <c r="Z452" s="32"/>
      <c r="AA452" s="31"/>
      <c r="AB452" s="31"/>
      <c r="AC452" s="31"/>
      <c r="AD452" s="47"/>
    </row>
    <row r="453" spans="1:30" s="27" customFormat="1" ht="12">
      <c r="A453" s="28"/>
      <c r="B453" s="31"/>
      <c r="C453" s="31"/>
      <c r="D453" s="31"/>
      <c r="E453" s="100"/>
      <c r="F453" s="42"/>
      <c r="G453" s="51"/>
      <c r="H453" s="42"/>
      <c r="I453" s="100"/>
      <c r="J453" s="33"/>
      <c r="K453" s="51"/>
      <c r="L453" s="51"/>
      <c r="M453" s="100"/>
      <c r="N453" s="28"/>
      <c r="O453" s="51"/>
      <c r="P453" s="42"/>
      <c r="Q453" s="100"/>
      <c r="R453" s="28"/>
      <c r="S453" s="31"/>
      <c r="T453" s="31"/>
      <c r="U453" s="31"/>
      <c r="V453" s="32"/>
      <c r="W453" s="31"/>
      <c r="X453" s="31"/>
      <c r="Y453" s="31"/>
      <c r="Z453" s="32"/>
      <c r="AA453" s="31"/>
      <c r="AB453" s="31"/>
      <c r="AC453" s="31"/>
      <c r="AD453" s="47"/>
    </row>
    <row r="454" spans="1:30" s="27" customFormat="1" ht="12">
      <c r="A454" s="28"/>
      <c r="B454" s="31"/>
      <c r="C454" s="31"/>
      <c r="D454" s="31"/>
      <c r="E454" s="100"/>
      <c r="F454" s="42"/>
      <c r="G454" s="51"/>
      <c r="H454" s="42"/>
      <c r="I454" s="100"/>
      <c r="J454" s="33"/>
      <c r="K454" s="51"/>
      <c r="L454" s="51"/>
      <c r="M454" s="100"/>
      <c r="N454" s="28"/>
      <c r="O454" s="51"/>
      <c r="P454" s="42"/>
      <c r="Q454" s="100"/>
      <c r="R454" s="28"/>
      <c r="S454" s="31"/>
      <c r="T454" s="31"/>
      <c r="U454" s="31"/>
      <c r="V454" s="32"/>
      <c r="W454" s="31"/>
      <c r="X454" s="31"/>
      <c r="Y454" s="31"/>
      <c r="Z454" s="32"/>
      <c r="AA454" s="31"/>
      <c r="AB454" s="31"/>
      <c r="AC454" s="31"/>
      <c r="AD454" s="47"/>
    </row>
    <row r="455" spans="1:30" s="27" customFormat="1" ht="12">
      <c r="A455" s="28"/>
      <c r="B455" s="31"/>
      <c r="C455" s="31"/>
      <c r="D455" s="31"/>
      <c r="E455" s="100"/>
      <c r="F455" s="42"/>
      <c r="G455" s="51"/>
      <c r="H455" s="42"/>
      <c r="I455" s="100"/>
      <c r="J455" s="33"/>
      <c r="K455" s="51"/>
      <c r="L455" s="51"/>
      <c r="M455" s="100"/>
      <c r="N455" s="28"/>
      <c r="O455" s="51"/>
      <c r="P455" s="42"/>
      <c r="Q455" s="100"/>
      <c r="R455" s="28"/>
      <c r="S455" s="31"/>
      <c r="T455" s="31"/>
      <c r="U455" s="31"/>
      <c r="V455" s="32"/>
      <c r="W455" s="31"/>
      <c r="X455" s="31"/>
      <c r="Y455" s="31"/>
      <c r="Z455" s="32"/>
      <c r="AA455" s="31"/>
      <c r="AB455" s="31"/>
      <c r="AC455" s="31"/>
      <c r="AD455" s="47"/>
    </row>
    <row r="456" spans="1:30" s="27" customFormat="1" ht="12">
      <c r="A456" s="28"/>
      <c r="B456" s="31"/>
      <c r="C456" s="31"/>
      <c r="D456" s="31"/>
      <c r="E456" s="100"/>
      <c r="F456" s="42"/>
      <c r="G456" s="51"/>
      <c r="H456" s="42"/>
      <c r="I456" s="100"/>
      <c r="J456" s="33"/>
      <c r="K456" s="51"/>
      <c r="L456" s="51"/>
      <c r="M456" s="100"/>
      <c r="N456" s="28"/>
      <c r="O456" s="51"/>
      <c r="P456" s="42"/>
      <c r="Q456" s="100"/>
      <c r="R456" s="28"/>
      <c r="S456" s="31"/>
      <c r="T456" s="31"/>
      <c r="U456" s="31"/>
      <c r="V456" s="32"/>
      <c r="W456" s="31"/>
      <c r="X456" s="31"/>
      <c r="Y456" s="31"/>
      <c r="Z456" s="32"/>
      <c r="AA456" s="31"/>
      <c r="AB456" s="31"/>
      <c r="AC456" s="31"/>
      <c r="AD456" s="47"/>
    </row>
    <row r="457" spans="1:30" s="27" customFormat="1" ht="12">
      <c r="A457" s="28"/>
      <c r="B457" s="31"/>
      <c r="C457" s="31"/>
      <c r="D457" s="31"/>
      <c r="E457" s="100"/>
      <c r="F457" s="42"/>
      <c r="G457" s="51"/>
      <c r="H457" s="42"/>
      <c r="I457" s="100"/>
      <c r="J457" s="33"/>
      <c r="K457" s="51"/>
      <c r="L457" s="51"/>
      <c r="M457" s="100"/>
      <c r="N457" s="28"/>
      <c r="O457" s="51"/>
      <c r="P457" s="42"/>
      <c r="Q457" s="100"/>
      <c r="R457" s="28"/>
      <c r="S457" s="31"/>
      <c r="T457" s="31"/>
      <c r="U457" s="31"/>
      <c r="V457" s="32"/>
      <c r="W457" s="31"/>
      <c r="X457" s="31"/>
      <c r="Y457" s="31"/>
      <c r="Z457" s="32"/>
      <c r="AA457" s="31"/>
      <c r="AB457" s="31"/>
      <c r="AC457" s="31"/>
      <c r="AD457" s="47"/>
    </row>
    <row r="458" spans="1:30" s="27" customFormat="1" ht="12">
      <c r="A458" s="28"/>
      <c r="B458" s="31"/>
      <c r="C458" s="31"/>
      <c r="D458" s="31"/>
      <c r="E458" s="100"/>
      <c r="F458" s="42"/>
      <c r="G458" s="51"/>
      <c r="H458" s="42"/>
      <c r="I458" s="100"/>
      <c r="J458" s="33"/>
      <c r="K458" s="51"/>
      <c r="L458" s="51"/>
      <c r="M458" s="100"/>
      <c r="N458" s="28"/>
      <c r="O458" s="51"/>
      <c r="P458" s="42"/>
      <c r="Q458" s="100"/>
      <c r="R458" s="28"/>
      <c r="S458" s="31"/>
      <c r="T458" s="31"/>
      <c r="U458" s="31"/>
      <c r="V458" s="32"/>
      <c r="W458" s="31"/>
      <c r="X458" s="31"/>
      <c r="Y458" s="31"/>
      <c r="Z458" s="32"/>
      <c r="AA458" s="31"/>
      <c r="AB458" s="31"/>
      <c r="AC458" s="31"/>
      <c r="AD458" s="47"/>
    </row>
    <row r="459" spans="1:30" s="27" customFormat="1" ht="12">
      <c r="A459" s="28"/>
      <c r="B459" s="31"/>
      <c r="C459" s="31"/>
      <c r="D459" s="31"/>
      <c r="E459" s="100"/>
      <c r="F459" s="42"/>
      <c r="G459" s="51"/>
      <c r="H459" s="42"/>
      <c r="I459" s="100"/>
      <c r="J459" s="33"/>
      <c r="K459" s="51"/>
      <c r="L459" s="51"/>
      <c r="M459" s="100"/>
      <c r="N459" s="28"/>
      <c r="O459" s="51"/>
      <c r="P459" s="42"/>
      <c r="Q459" s="100"/>
      <c r="R459" s="28"/>
      <c r="S459" s="31"/>
      <c r="T459" s="31"/>
      <c r="U459" s="31"/>
      <c r="V459" s="32"/>
      <c r="W459" s="31"/>
      <c r="X459" s="31"/>
      <c r="Y459" s="31"/>
      <c r="Z459" s="32"/>
      <c r="AA459" s="31"/>
      <c r="AB459" s="31"/>
      <c r="AC459" s="31"/>
      <c r="AD459" s="47"/>
    </row>
    <row r="460" spans="1:30" s="27" customFormat="1" ht="12">
      <c r="A460" s="28"/>
      <c r="B460" s="31"/>
      <c r="C460" s="31"/>
      <c r="D460" s="31"/>
      <c r="E460" s="100"/>
      <c r="F460" s="42"/>
      <c r="G460" s="51"/>
      <c r="H460" s="42"/>
      <c r="I460" s="100"/>
      <c r="J460" s="33"/>
      <c r="K460" s="51"/>
      <c r="L460" s="51"/>
      <c r="M460" s="100"/>
      <c r="N460" s="28"/>
      <c r="O460" s="51"/>
      <c r="P460" s="42"/>
      <c r="Q460" s="100"/>
      <c r="R460" s="28"/>
      <c r="S460" s="31"/>
      <c r="T460" s="31"/>
      <c r="U460" s="31"/>
      <c r="V460" s="32"/>
      <c r="W460" s="31"/>
      <c r="X460" s="31"/>
      <c r="Y460" s="31"/>
      <c r="Z460" s="32"/>
      <c r="AA460" s="31"/>
      <c r="AB460" s="31"/>
      <c r="AC460" s="31"/>
      <c r="AD460" s="47"/>
    </row>
    <row r="461" spans="1:30" s="27" customFormat="1" ht="12">
      <c r="A461" s="28"/>
      <c r="B461" s="31"/>
      <c r="C461" s="31"/>
      <c r="D461" s="31"/>
      <c r="E461" s="100"/>
      <c r="F461" s="42"/>
      <c r="G461" s="51"/>
      <c r="H461" s="42"/>
      <c r="I461" s="100"/>
      <c r="J461" s="33"/>
      <c r="K461" s="51"/>
      <c r="L461" s="51"/>
      <c r="M461" s="100"/>
      <c r="N461" s="28"/>
      <c r="O461" s="51"/>
      <c r="P461" s="42"/>
      <c r="Q461" s="100"/>
      <c r="R461" s="28"/>
      <c r="S461" s="31"/>
      <c r="T461" s="31"/>
      <c r="U461" s="31"/>
      <c r="V461" s="32"/>
      <c r="W461" s="31"/>
      <c r="X461" s="31"/>
      <c r="Y461" s="31"/>
      <c r="Z461" s="32"/>
      <c r="AA461" s="31"/>
      <c r="AB461" s="31"/>
      <c r="AC461" s="31"/>
      <c r="AD461" s="47"/>
    </row>
    <row r="462" spans="1:30" s="27" customFormat="1" ht="12">
      <c r="A462" s="28"/>
      <c r="B462" s="31"/>
      <c r="C462" s="31"/>
      <c r="D462" s="31"/>
      <c r="E462" s="100"/>
      <c r="F462" s="42"/>
      <c r="G462" s="51"/>
      <c r="H462" s="42"/>
      <c r="I462" s="100"/>
      <c r="J462" s="33"/>
      <c r="K462" s="51"/>
      <c r="L462" s="51"/>
      <c r="M462" s="100"/>
      <c r="N462" s="28"/>
      <c r="O462" s="51"/>
      <c r="P462" s="42"/>
      <c r="Q462" s="100"/>
      <c r="R462" s="28"/>
      <c r="S462" s="31"/>
      <c r="T462" s="31"/>
      <c r="U462" s="31"/>
      <c r="V462" s="32"/>
      <c r="W462" s="31"/>
      <c r="X462" s="31"/>
      <c r="Y462" s="31"/>
      <c r="Z462" s="32"/>
      <c r="AA462" s="31"/>
      <c r="AB462" s="31"/>
      <c r="AC462" s="31"/>
      <c r="AD462" s="47"/>
    </row>
    <row r="463" spans="1:30" s="27" customFormat="1" ht="12">
      <c r="A463" s="28"/>
      <c r="B463" s="31"/>
      <c r="C463" s="31"/>
      <c r="D463" s="31"/>
      <c r="E463" s="100"/>
      <c r="F463" s="42"/>
      <c r="G463" s="51"/>
      <c r="H463" s="42"/>
      <c r="I463" s="100"/>
      <c r="J463" s="33"/>
      <c r="K463" s="51"/>
      <c r="L463" s="51"/>
      <c r="M463" s="100"/>
      <c r="N463" s="28"/>
      <c r="O463" s="51"/>
      <c r="P463" s="42"/>
      <c r="Q463" s="100"/>
      <c r="R463" s="28"/>
      <c r="S463" s="31"/>
      <c r="T463" s="31"/>
      <c r="U463" s="31"/>
      <c r="V463" s="32"/>
      <c r="W463" s="31"/>
      <c r="X463" s="31"/>
      <c r="Y463" s="31"/>
      <c r="Z463" s="32"/>
      <c r="AA463" s="31"/>
      <c r="AB463" s="31"/>
      <c r="AC463" s="31"/>
      <c r="AD463" s="47"/>
    </row>
    <row r="464" spans="1:30" s="27" customFormat="1" ht="12">
      <c r="A464" s="28"/>
      <c r="B464" s="31"/>
      <c r="C464" s="31"/>
      <c r="D464" s="31"/>
      <c r="E464" s="100"/>
      <c r="F464" s="42"/>
      <c r="G464" s="51"/>
      <c r="H464" s="42"/>
      <c r="I464" s="100"/>
      <c r="J464" s="33"/>
      <c r="K464" s="51"/>
      <c r="L464" s="51"/>
      <c r="M464" s="100"/>
      <c r="N464" s="28"/>
      <c r="O464" s="51"/>
      <c r="P464" s="42"/>
      <c r="Q464" s="100"/>
      <c r="R464" s="28"/>
      <c r="S464" s="31"/>
      <c r="T464" s="31"/>
      <c r="U464" s="31"/>
      <c r="V464" s="32"/>
      <c r="W464" s="31"/>
      <c r="X464" s="31"/>
      <c r="Y464" s="31"/>
      <c r="Z464" s="32"/>
      <c r="AA464" s="31"/>
      <c r="AB464" s="31"/>
      <c r="AC464" s="31"/>
      <c r="AD464" s="47"/>
    </row>
    <row r="465" spans="1:30" s="27" customFormat="1" ht="12">
      <c r="A465" s="28"/>
      <c r="B465" s="31"/>
      <c r="C465" s="31"/>
      <c r="D465" s="31"/>
      <c r="E465" s="100"/>
      <c r="F465" s="42"/>
      <c r="G465" s="51"/>
      <c r="H465" s="42"/>
      <c r="I465" s="100"/>
      <c r="J465" s="33"/>
      <c r="K465" s="51"/>
      <c r="L465" s="51"/>
      <c r="M465" s="100"/>
      <c r="N465" s="28"/>
      <c r="O465" s="51"/>
      <c r="P465" s="42"/>
      <c r="Q465" s="100"/>
      <c r="R465" s="28"/>
      <c r="S465" s="31"/>
      <c r="T465" s="31"/>
      <c r="U465" s="31"/>
      <c r="V465" s="32"/>
      <c r="W465" s="31"/>
      <c r="X465" s="31"/>
      <c r="Y465" s="31"/>
      <c r="Z465" s="32"/>
      <c r="AA465" s="31"/>
      <c r="AB465" s="31"/>
      <c r="AC465" s="31"/>
      <c r="AD465" s="47"/>
    </row>
    <row r="466" spans="1:30" s="27" customFormat="1" ht="12">
      <c r="A466" s="28"/>
      <c r="B466" s="31"/>
      <c r="C466" s="31"/>
      <c r="D466" s="31"/>
      <c r="E466" s="100"/>
      <c r="F466" s="42"/>
      <c r="G466" s="51"/>
      <c r="H466" s="42"/>
      <c r="I466" s="100"/>
      <c r="J466" s="33"/>
      <c r="K466" s="51"/>
      <c r="L466" s="51"/>
      <c r="M466" s="100"/>
      <c r="N466" s="28"/>
      <c r="O466" s="51"/>
      <c r="P466" s="42"/>
      <c r="Q466" s="100"/>
      <c r="R466" s="28"/>
      <c r="S466" s="31"/>
      <c r="T466" s="31"/>
      <c r="U466" s="31"/>
      <c r="V466" s="32"/>
      <c r="W466" s="31"/>
      <c r="X466" s="31"/>
      <c r="Y466" s="31"/>
      <c r="Z466" s="32"/>
      <c r="AA466" s="31"/>
      <c r="AB466" s="31"/>
      <c r="AC466" s="31"/>
      <c r="AD466" s="47"/>
    </row>
    <row r="467" spans="1:30" s="27" customFormat="1" ht="12">
      <c r="A467" s="28"/>
      <c r="B467" s="31"/>
      <c r="C467" s="31"/>
      <c r="D467" s="31"/>
      <c r="E467" s="100"/>
      <c r="F467" s="42"/>
      <c r="G467" s="51"/>
      <c r="H467" s="42"/>
      <c r="I467" s="100"/>
      <c r="J467" s="33"/>
      <c r="K467" s="51"/>
      <c r="L467" s="51"/>
      <c r="M467" s="100"/>
      <c r="N467" s="28"/>
      <c r="O467" s="51"/>
      <c r="P467" s="42"/>
      <c r="Q467" s="100"/>
      <c r="R467" s="28"/>
      <c r="S467" s="31"/>
      <c r="T467" s="31"/>
      <c r="U467" s="31"/>
      <c r="V467" s="32"/>
      <c r="W467" s="31"/>
      <c r="X467" s="31"/>
      <c r="Y467" s="31"/>
      <c r="Z467" s="32"/>
      <c r="AA467" s="31"/>
      <c r="AB467" s="31"/>
      <c r="AC467" s="31"/>
      <c r="AD467" s="47"/>
    </row>
    <row r="468" spans="1:30" s="27" customFormat="1" ht="12">
      <c r="A468" s="28"/>
      <c r="B468" s="31"/>
      <c r="C468" s="31"/>
      <c r="D468" s="31"/>
      <c r="E468" s="100"/>
      <c r="F468" s="42"/>
      <c r="G468" s="51"/>
      <c r="H468" s="42"/>
      <c r="I468" s="100"/>
      <c r="J468" s="33"/>
      <c r="K468" s="51"/>
      <c r="L468" s="51"/>
      <c r="M468" s="100"/>
      <c r="N468" s="28"/>
      <c r="O468" s="51"/>
      <c r="P468" s="42"/>
      <c r="Q468" s="100"/>
      <c r="R468" s="28"/>
      <c r="S468" s="31"/>
      <c r="T468" s="31"/>
      <c r="U468" s="31"/>
      <c r="V468" s="32"/>
      <c r="W468" s="31"/>
      <c r="X468" s="31"/>
      <c r="Y468" s="31"/>
      <c r="Z468" s="32"/>
      <c r="AA468" s="31"/>
      <c r="AB468" s="31"/>
      <c r="AC468" s="31"/>
      <c r="AD468" s="47"/>
    </row>
    <row r="469" spans="1:30" s="27" customFormat="1" ht="12">
      <c r="A469" s="28"/>
      <c r="B469" s="31"/>
      <c r="C469" s="31"/>
      <c r="D469" s="31"/>
      <c r="E469" s="100"/>
      <c r="F469" s="42"/>
      <c r="G469" s="51"/>
      <c r="H469" s="42"/>
      <c r="I469" s="100"/>
      <c r="J469" s="33"/>
      <c r="K469" s="51"/>
      <c r="L469" s="51"/>
      <c r="M469" s="100"/>
      <c r="N469" s="28"/>
      <c r="O469" s="51"/>
      <c r="P469" s="42"/>
      <c r="Q469" s="100"/>
      <c r="R469" s="28"/>
      <c r="S469" s="31"/>
      <c r="T469" s="31"/>
      <c r="U469" s="31"/>
      <c r="V469" s="32"/>
      <c r="W469" s="31"/>
      <c r="X469" s="31"/>
      <c r="Y469" s="31"/>
      <c r="Z469" s="32"/>
      <c r="AA469" s="31"/>
      <c r="AB469" s="31"/>
      <c r="AC469" s="31"/>
      <c r="AD469" s="47"/>
    </row>
    <row r="470" spans="1:30" s="27" customFormat="1" ht="12">
      <c r="A470" s="28"/>
      <c r="B470" s="31"/>
      <c r="C470" s="31"/>
      <c r="D470" s="31"/>
      <c r="E470" s="100"/>
      <c r="F470" s="42"/>
      <c r="G470" s="51"/>
      <c r="H470" s="42"/>
      <c r="I470" s="100"/>
      <c r="J470" s="33"/>
      <c r="K470" s="51"/>
      <c r="L470" s="51"/>
      <c r="M470" s="100"/>
      <c r="N470" s="28"/>
      <c r="O470" s="51"/>
      <c r="P470" s="42"/>
      <c r="Q470" s="100"/>
      <c r="R470" s="28"/>
      <c r="S470" s="31"/>
      <c r="T470" s="31"/>
      <c r="U470" s="31"/>
      <c r="V470" s="32"/>
      <c r="W470" s="31"/>
      <c r="X470" s="31"/>
      <c r="Y470" s="31"/>
      <c r="Z470" s="32"/>
      <c r="AA470" s="31"/>
      <c r="AB470" s="31"/>
      <c r="AC470" s="31"/>
      <c r="AD470" s="47"/>
    </row>
    <row r="471" spans="1:30" s="27" customFormat="1" ht="12">
      <c r="A471" s="28"/>
      <c r="B471" s="31"/>
      <c r="C471" s="31"/>
      <c r="D471" s="31"/>
      <c r="E471" s="100"/>
      <c r="F471" s="42"/>
      <c r="G471" s="51"/>
      <c r="H471" s="42"/>
      <c r="I471" s="100"/>
      <c r="J471" s="33"/>
      <c r="K471" s="51"/>
      <c r="L471" s="51"/>
      <c r="M471" s="100"/>
      <c r="N471" s="28"/>
      <c r="O471" s="51"/>
      <c r="P471" s="42"/>
      <c r="Q471" s="100"/>
      <c r="R471" s="28"/>
      <c r="S471" s="31"/>
      <c r="T471" s="31"/>
      <c r="U471" s="31"/>
      <c r="V471" s="32"/>
      <c r="W471" s="31"/>
      <c r="X471" s="31"/>
      <c r="Y471" s="31"/>
      <c r="Z471" s="32"/>
      <c r="AA471" s="31"/>
      <c r="AB471" s="31"/>
      <c r="AC471" s="31"/>
      <c r="AD471" s="47"/>
    </row>
    <row r="472" spans="1:30" s="27" customFormat="1" ht="12">
      <c r="A472" s="28"/>
      <c r="B472" s="31"/>
      <c r="C472" s="31"/>
      <c r="D472" s="31"/>
      <c r="E472" s="100"/>
      <c r="F472" s="42"/>
      <c r="G472" s="51"/>
      <c r="H472" s="42"/>
      <c r="I472" s="100"/>
      <c r="J472" s="33"/>
      <c r="K472" s="51"/>
      <c r="L472" s="51"/>
      <c r="M472" s="100"/>
      <c r="N472" s="28"/>
      <c r="O472" s="51"/>
      <c r="P472" s="42"/>
      <c r="Q472" s="100"/>
      <c r="R472" s="28"/>
      <c r="S472" s="31"/>
      <c r="T472" s="31"/>
      <c r="U472" s="31"/>
      <c r="V472" s="32"/>
      <c r="W472" s="31"/>
      <c r="X472" s="31"/>
      <c r="Y472" s="31"/>
      <c r="Z472" s="32"/>
      <c r="AA472" s="31"/>
      <c r="AB472" s="31"/>
      <c r="AC472" s="31"/>
      <c r="AD472" s="47"/>
    </row>
    <row r="473" spans="1:30" s="27" customFormat="1" ht="12">
      <c r="A473" s="28"/>
      <c r="B473" s="31"/>
      <c r="C473" s="31"/>
      <c r="D473" s="31"/>
      <c r="E473" s="100"/>
      <c r="F473" s="42"/>
      <c r="G473" s="51"/>
      <c r="H473" s="42"/>
      <c r="I473" s="100"/>
      <c r="J473" s="33"/>
      <c r="K473" s="51"/>
      <c r="L473" s="51"/>
      <c r="M473" s="100"/>
      <c r="N473" s="28"/>
      <c r="O473" s="51"/>
      <c r="P473" s="42"/>
      <c r="Q473" s="100"/>
      <c r="R473" s="28"/>
      <c r="S473" s="31"/>
      <c r="T473" s="31"/>
      <c r="U473" s="31"/>
      <c r="V473" s="32"/>
      <c r="W473" s="31"/>
      <c r="X473" s="31"/>
      <c r="Y473" s="31"/>
      <c r="Z473" s="32"/>
      <c r="AA473" s="31"/>
      <c r="AB473" s="31"/>
      <c r="AC473" s="31"/>
      <c r="AD473" s="47"/>
    </row>
    <row r="474" spans="1:30" s="27" customFormat="1" ht="12">
      <c r="A474" s="28"/>
      <c r="B474" s="31"/>
      <c r="C474" s="31"/>
      <c r="D474" s="31"/>
      <c r="E474" s="100"/>
      <c r="F474" s="42"/>
      <c r="G474" s="51"/>
      <c r="H474" s="42"/>
      <c r="I474" s="100"/>
      <c r="J474" s="33"/>
      <c r="K474" s="51"/>
      <c r="L474" s="51"/>
      <c r="M474" s="100"/>
      <c r="N474" s="28"/>
      <c r="O474" s="51"/>
      <c r="P474" s="42"/>
      <c r="Q474" s="100"/>
      <c r="R474" s="28"/>
      <c r="S474" s="31"/>
      <c r="T474" s="31"/>
      <c r="U474" s="31"/>
      <c r="V474" s="32"/>
      <c r="W474" s="31"/>
      <c r="X474" s="31"/>
      <c r="Y474" s="31"/>
      <c r="Z474" s="32"/>
      <c r="AA474" s="31"/>
      <c r="AB474" s="31"/>
      <c r="AC474" s="31"/>
      <c r="AD474" s="47"/>
    </row>
    <row r="475" spans="1:30" s="27" customFormat="1" ht="12">
      <c r="A475" s="28"/>
      <c r="B475" s="31"/>
      <c r="C475" s="31"/>
      <c r="D475" s="31"/>
      <c r="E475" s="100"/>
      <c r="F475" s="42"/>
      <c r="G475" s="51"/>
      <c r="H475" s="42"/>
      <c r="I475" s="100"/>
      <c r="J475" s="33"/>
      <c r="K475" s="51"/>
      <c r="L475" s="51"/>
      <c r="M475" s="100"/>
      <c r="N475" s="28"/>
      <c r="O475" s="51"/>
      <c r="P475" s="42"/>
      <c r="Q475" s="100"/>
      <c r="R475" s="28"/>
      <c r="S475" s="31"/>
      <c r="T475" s="31"/>
      <c r="U475" s="31"/>
      <c r="V475" s="32"/>
      <c r="W475" s="31"/>
      <c r="X475" s="31"/>
      <c r="Y475" s="31"/>
      <c r="Z475" s="32"/>
      <c r="AA475" s="31"/>
      <c r="AB475" s="31"/>
      <c r="AC475" s="31"/>
      <c r="AD475" s="47"/>
    </row>
    <row r="476" spans="1:30" s="27" customFormat="1" ht="12">
      <c r="A476" s="28"/>
      <c r="B476" s="31"/>
      <c r="C476" s="31"/>
      <c r="D476" s="31"/>
      <c r="E476" s="100"/>
      <c r="F476" s="42"/>
      <c r="G476" s="51"/>
      <c r="H476" s="42"/>
      <c r="I476" s="100"/>
      <c r="J476" s="33"/>
      <c r="K476" s="51"/>
      <c r="L476" s="51"/>
      <c r="M476" s="100"/>
      <c r="N476" s="28"/>
      <c r="O476" s="51"/>
      <c r="P476" s="42"/>
      <c r="Q476" s="100"/>
      <c r="R476" s="28"/>
      <c r="S476" s="31"/>
      <c r="T476" s="31"/>
      <c r="U476" s="31"/>
      <c r="V476" s="32"/>
      <c r="W476" s="31"/>
      <c r="X476" s="31"/>
      <c r="Y476" s="31"/>
      <c r="Z476" s="32"/>
      <c r="AA476" s="31"/>
      <c r="AB476" s="31"/>
      <c r="AC476" s="31"/>
      <c r="AD476" s="47"/>
    </row>
    <row r="477" spans="1:30" s="27" customFormat="1" ht="12">
      <c r="A477" s="28"/>
      <c r="B477" s="31"/>
      <c r="C477" s="31"/>
      <c r="D477" s="31"/>
      <c r="E477" s="100"/>
      <c r="F477" s="42"/>
      <c r="G477" s="51"/>
      <c r="H477" s="42"/>
      <c r="I477" s="100"/>
      <c r="J477" s="33"/>
      <c r="K477" s="51"/>
      <c r="L477" s="51"/>
      <c r="M477" s="100"/>
      <c r="N477" s="28"/>
      <c r="O477" s="51"/>
      <c r="P477" s="42"/>
      <c r="Q477" s="100"/>
      <c r="R477" s="28"/>
      <c r="S477" s="31"/>
      <c r="T477" s="31"/>
      <c r="U477" s="31"/>
      <c r="V477" s="32"/>
      <c r="W477" s="31"/>
      <c r="X477" s="31"/>
      <c r="Y477" s="31"/>
      <c r="Z477" s="32"/>
      <c r="AA477" s="31"/>
      <c r="AB477" s="31"/>
      <c r="AC477" s="31"/>
      <c r="AD477" s="47"/>
    </row>
    <row r="478" spans="1:30" s="27" customFormat="1" ht="12">
      <c r="A478" s="28"/>
      <c r="B478" s="31"/>
      <c r="C478" s="31"/>
      <c r="D478" s="31"/>
      <c r="E478" s="100"/>
      <c r="F478" s="42"/>
      <c r="G478" s="51"/>
      <c r="H478" s="42"/>
      <c r="I478" s="100"/>
      <c r="J478" s="33"/>
      <c r="K478" s="51"/>
      <c r="L478" s="51"/>
      <c r="M478" s="100"/>
      <c r="N478" s="28"/>
      <c r="O478" s="51"/>
      <c r="P478" s="42"/>
      <c r="Q478" s="100"/>
      <c r="R478" s="28"/>
      <c r="S478" s="31"/>
      <c r="T478" s="31"/>
      <c r="U478" s="31"/>
      <c r="V478" s="32"/>
      <c r="W478" s="31"/>
      <c r="X478" s="31"/>
      <c r="Y478" s="31"/>
      <c r="Z478" s="32"/>
      <c r="AA478" s="31"/>
      <c r="AB478" s="31"/>
      <c r="AC478" s="31"/>
      <c r="AD478" s="47"/>
    </row>
    <row r="479" spans="1:30" s="27" customFormat="1" ht="12">
      <c r="A479" s="28"/>
      <c r="B479" s="31"/>
      <c r="C479" s="31"/>
      <c r="D479" s="31"/>
      <c r="E479" s="100"/>
      <c r="F479" s="42"/>
      <c r="G479" s="51"/>
      <c r="H479" s="42"/>
      <c r="I479" s="100"/>
      <c r="J479" s="33"/>
      <c r="K479" s="51"/>
      <c r="L479" s="51"/>
      <c r="M479" s="100"/>
      <c r="N479" s="28"/>
      <c r="O479" s="51"/>
      <c r="P479" s="42"/>
      <c r="Q479" s="100"/>
      <c r="R479" s="28"/>
      <c r="S479" s="31"/>
      <c r="T479" s="31"/>
      <c r="U479" s="31"/>
      <c r="V479" s="32"/>
      <c r="W479" s="31"/>
      <c r="X479" s="31"/>
      <c r="Y479" s="31"/>
      <c r="Z479" s="32"/>
      <c r="AA479" s="31"/>
      <c r="AB479" s="31"/>
      <c r="AC479" s="31"/>
      <c r="AD479" s="47"/>
    </row>
    <row r="480" spans="1:30" s="27" customFormat="1" ht="12">
      <c r="A480" s="28"/>
      <c r="B480" s="31"/>
      <c r="C480" s="31"/>
      <c r="D480" s="31"/>
      <c r="E480" s="100"/>
      <c r="F480" s="42"/>
      <c r="G480" s="51"/>
      <c r="H480" s="42"/>
      <c r="I480" s="100"/>
      <c r="J480" s="33"/>
      <c r="K480" s="51"/>
      <c r="L480" s="51"/>
      <c r="M480" s="100"/>
      <c r="N480" s="28"/>
      <c r="O480" s="51"/>
      <c r="P480" s="42"/>
      <c r="Q480" s="100"/>
      <c r="R480" s="28"/>
      <c r="S480" s="31"/>
      <c r="T480" s="31"/>
      <c r="U480" s="31"/>
      <c r="V480" s="32"/>
      <c r="W480" s="31"/>
      <c r="X480" s="31"/>
      <c r="Y480" s="31"/>
      <c r="Z480" s="32"/>
      <c r="AA480" s="31"/>
      <c r="AB480" s="31"/>
      <c r="AC480" s="31"/>
      <c r="AD480" s="47"/>
    </row>
    <row r="481" spans="1:30" s="27" customFormat="1" ht="12">
      <c r="A481" s="28"/>
      <c r="B481" s="31"/>
      <c r="C481" s="31"/>
      <c r="D481" s="31"/>
      <c r="E481" s="100"/>
      <c r="F481" s="42"/>
      <c r="G481" s="51"/>
      <c r="H481" s="42"/>
      <c r="I481" s="100"/>
      <c r="J481" s="33"/>
      <c r="K481" s="51"/>
      <c r="L481" s="51"/>
      <c r="M481" s="100"/>
      <c r="N481" s="28"/>
      <c r="O481" s="51"/>
      <c r="P481" s="42"/>
      <c r="Q481" s="100"/>
      <c r="R481" s="28"/>
      <c r="S481" s="31"/>
      <c r="T481" s="31"/>
      <c r="U481" s="31"/>
      <c r="V481" s="32"/>
      <c r="W481" s="31"/>
      <c r="X481" s="31"/>
      <c r="Y481" s="31"/>
      <c r="Z481" s="32"/>
      <c r="AA481" s="31"/>
      <c r="AB481" s="31"/>
      <c r="AC481" s="31"/>
      <c r="AD481" s="47"/>
    </row>
    <row r="482" spans="1:30" s="27" customFormat="1" ht="12">
      <c r="A482" s="28"/>
      <c r="B482" s="31"/>
      <c r="C482" s="31"/>
      <c r="D482" s="31"/>
      <c r="E482" s="100"/>
      <c r="F482" s="42"/>
      <c r="G482" s="51"/>
      <c r="H482" s="42"/>
      <c r="I482" s="100"/>
      <c r="J482" s="33"/>
      <c r="K482" s="51"/>
      <c r="L482" s="51"/>
      <c r="M482" s="100"/>
      <c r="N482" s="28"/>
      <c r="O482" s="51"/>
      <c r="P482" s="42"/>
      <c r="Q482" s="100"/>
      <c r="R482" s="28"/>
      <c r="S482" s="31"/>
      <c r="T482" s="31"/>
      <c r="U482" s="31"/>
      <c r="V482" s="32"/>
      <c r="W482" s="31"/>
      <c r="X482" s="31"/>
      <c r="Y482" s="31"/>
      <c r="Z482" s="32"/>
      <c r="AA482" s="31"/>
      <c r="AB482" s="31"/>
      <c r="AC482" s="31"/>
      <c r="AD482" s="47"/>
    </row>
    <row r="483" spans="1:30" s="27" customFormat="1" ht="12">
      <c r="A483" s="28"/>
      <c r="B483" s="31"/>
      <c r="C483" s="31"/>
      <c r="D483" s="31"/>
      <c r="E483" s="100"/>
      <c r="F483" s="42"/>
      <c r="G483" s="51"/>
      <c r="H483" s="42"/>
      <c r="I483" s="100"/>
      <c r="J483" s="33"/>
      <c r="K483" s="51"/>
      <c r="L483" s="51"/>
      <c r="M483" s="100"/>
      <c r="N483" s="28"/>
      <c r="O483" s="51"/>
      <c r="P483" s="42"/>
      <c r="Q483" s="100"/>
      <c r="R483" s="28"/>
      <c r="S483" s="31"/>
      <c r="T483" s="31"/>
      <c r="U483" s="31"/>
      <c r="V483" s="32"/>
      <c r="W483" s="31"/>
      <c r="X483" s="31"/>
      <c r="Y483" s="31"/>
      <c r="Z483" s="32"/>
      <c r="AA483" s="31"/>
      <c r="AB483" s="31"/>
      <c r="AC483" s="31"/>
      <c r="AD483" s="47"/>
    </row>
    <row r="484" spans="1:30" s="27" customFormat="1" ht="12">
      <c r="A484" s="28"/>
      <c r="B484" s="31"/>
      <c r="C484" s="31"/>
      <c r="D484" s="31"/>
      <c r="E484" s="100"/>
      <c r="F484" s="42"/>
      <c r="G484" s="51"/>
      <c r="H484" s="42"/>
      <c r="I484" s="100"/>
      <c r="J484" s="33"/>
      <c r="K484" s="51"/>
      <c r="L484" s="51"/>
      <c r="M484" s="100"/>
      <c r="N484" s="28"/>
      <c r="O484" s="51"/>
      <c r="P484" s="42"/>
      <c r="Q484" s="100"/>
      <c r="R484" s="28"/>
      <c r="S484" s="31"/>
      <c r="T484" s="31"/>
      <c r="U484" s="31"/>
      <c r="V484" s="32"/>
      <c r="W484" s="31"/>
      <c r="X484" s="31"/>
      <c r="Y484" s="31"/>
      <c r="Z484" s="32"/>
      <c r="AA484" s="31"/>
      <c r="AB484" s="31"/>
      <c r="AC484" s="31"/>
      <c r="AD484" s="47"/>
    </row>
    <row r="485" spans="1:30" s="27" customFormat="1" ht="12">
      <c r="A485" s="28"/>
      <c r="B485" s="31"/>
      <c r="C485" s="31"/>
      <c r="D485" s="31"/>
      <c r="E485" s="100"/>
      <c r="F485" s="42"/>
      <c r="G485" s="51"/>
      <c r="H485" s="42"/>
      <c r="I485" s="100"/>
      <c r="J485" s="33"/>
      <c r="K485" s="51"/>
      <c r="L485" s="51"/>
      <c r="M485" s="100"/>
      <c r="N485" s="28"/>
      <c r="O485" s="51"/>
      <c r="P485" s="42"/>
      <c r="Q485" s="100"/>
      <c r="R485" s="28"/>
      <c r="S485" s="31"/>
      <c r="T485" s="31"/>
      <c r="U485" s="31"/>
      <c r="V485" s="32"/>
      <c r="W485" s="31"/>
      <c r="X485" s="31"/>
      <c r="Y485" s="31"/>
      <c r="Z485" s="32"/>
      <c r="AA485" s="31"/>
      <c r="AB485" s="31"/>
      <c r="AC485" s="31"/>
      <c r="AD485" s="47"/>
    </row>
    <row r="486" spans="1:30" s="27" customFormat="1" ht="12">
      <c r="A486" s="28"/>
      <c r="B486" s="31"/>
      <c r="C486" s="31"/>
      <c r="D486" s="31"/>
      <c r="E486" s="100"/>
      <c r="F486" s="42"/>
      <c r="G486" s="51"/>
      <c r="H486" s="42"/>
      <c r="I486" s="100"/>
      <c r="J486" s="33"/>
      <c r="K486" s="51"/>
      <c r="L486" s="51"/>
      <c r="M486" s="100"/>
      <c r="N486" s="28"/>
      <c r="O486" s="51"/>
      <c r="P486" s="42"/>
      <c r="Q486" s="100"/>
      <c r="R486" s="28"/>
      <c r="S486" s="31"/>
      <c r="T486" s="31"/>
      <c r="U486" s="31"/>
      <c r="V486" s="32"/>
      <c r="W486" s="31"/>
      <c r="X486" s="31"/>
      <c r="Y486" s="31"/>
      <c r="Z486" s="32"/>
      <c r="AA486" s="31"/>
      <c r="AB486" s="31"/>
      <c r="AC486" s="31"/>
      <c r="AD486" s="47"/>
    </row>
    <row r="487" spans="1:30" s="27" customFormat="1" ht="12">
      <c r="A487" s="28"/>
      <c r="B487" s="31"/>
      <c r="C487" s="31"/>
      <c r="D487" s="31"/>
      <c r="E487" s="100"/>
      <c r="F487" s="42"/>
      <c r="G487" s="51"/>
      <c r="H487" s="42"/>
      <c r="I487" s="100"/>
      <c r="J487" s="33"/>
      <c r="K487" s="51"/>
      <c r="L487" s="51"/>
      <c r="M487" s="100"/>
      <c r="N487" s="28"/>
      <c r="O487" s="51"/>
      <c r="P487" s="42"/>
      <c r="Q487" s="100"/>
      <c r="R487" s="28"/>
      <c r="S487" s="31"/>
      <c r="T487" s="31"/>
      <c r="U487" s="31"/>
      <c r="V487" s="32"/>
      <c r="W487" s="31"/>
      <c r="X487" s="31"/>
      <c r="Y487" s="31"/>
      <c r="Z487" s="32"/>
      <c r="AA487" s="31"/>
      <c r="AB487" s="31"/>
      <c r="AC487" s="31"/>
      <c r="AD487" s="47"/>
    </row>
    <row r="488" spans="1:30" s="27" customFormat="1" ht="12">
      <c r="A488" s="28"/>
      <c r="B488" s="31"/>
      <c r="C488" s="31"/>
      <c r="D488" s="31"/>
      <c r="E488" s="100"/>
      <c r="F488" s="42"/>
      <c r="G488" s="51"/>
      <c r="H488" s="42"/>
      <c r="I488" s="100"/>
      <c r="J488" s="33"/>
      <c r="K488" s="51"/>
      <c r="L488" s="51"/>
      <c r="M488" s="100"/>
      <c r="N488" s="28"/>
      <c r="O488" s="51"/>
      <c r="P488" s="42"/>
      <c r="Q488" s="100"/>
      <c r="R488" s="28"/>
      <c r="S488" s="31"/>
      <c r="T488" s="31"/>
      <c r="U488" s="31"/>
      <c r="V488" s="32"/>
      <c r="W488" s="31"/>
      <c r="X488" s="31"/>
      <c r="Y488" s="31"/>
      <c r="Z488" s="32"/>
      <c r="AA488" s="31"/>
      <c r="AB488" s="31"/>
      <c r="AC488" s="31"/>
      <c r="AD488" s="47"/>
    </row>
    <row r="489" spans="1:30" s="27" customFormat="1" ht="12">
      <c r="A489" s="28"/>
      <c r="B489" s="31"/>
      <c r="C489" s="31"/>
      <c r="D489" s="31"/>
      <c r="E489" s="100"/>
      <c r="F489" s="42"/>
      <c r="G489" s="51"/>
      <c r="H489" s="42"/>
      <c r="I489" s="100"/>
      <c r="J489" s="33"/>
      <c r="K489" s="51"/>
      <c r="L489" s="51"/>
      <c r="M489" s="100"/>
      <c r="N489" s="28"/>
      <c r="O489" s="51"/>
      <c r="P489" s="42"/>
      <c r="Q489" s="100"/>
      <c r="R489" s="28"/>
      <c r="S489" s="31"/>
      <c r="T489" s="31"/>
      <c r="U489" s="31"/>
      <c r="V489" s="32"/>
      <c r="W489" s="31"/>
      <c r="X489" s="31"/>
      <c r="Y489" s="31"/>
      <c r="Z489" s="32"/>
      <c r="AA489" s="31"/>
      <c r="AB489" s="31"/>
      <c r="AC489" s="31"/>
      <c r="AD489" s="47"/>
    </row>
    <row r="490" spans="1:30" s="27" customFormat="1" ht="12">
      <c r="A490" s="28"/>
      <c r="B490" s="31"/>
      <c r="C490" s="31"/>
      <c r="D490" s="31"/>
      <c r="E490" s="100"/>
      <c r="F490" s="42"/>
      <c r="G490" s="51"/>
      <c r="H490" s="42"/>
      <c r="I490" s="100"/>
      <c r="J490" s="33"/>
      <c r="K490" s="51"/>
      <c r="L490" s="51"/>
      <c r="M490" s="100"/>
      <c r="N490" s="28"/>
      <c r="O490" s="51"/>
      <c r="P490" s="42"/>
      <c r="Q490" s="100"/>
      <c r="R490" s="28"/>
      <c r="S490" s="31"/>
      <c r="T490" s="31"/>
      <c r="U490" s="31"/>
      <c r="V490" s="32"/>
      <c r="W490" s="31"/>
      <c r="X490" s="31"/>
      <c r="Y490" s="31"/>
      <c r="Z490" s="32"/>
      <c r="AA490" s="31"/>
      <c r="AB490" s="31"/>
      <c r="AC490" s="31"/>
      <c r="AD490" s="47"/>
    </row>
    <row r="491" spans="1:30" s="27" customFormat="1" ht="12">
      <c r="A491" s="28"/>
      <c r="B491" s="31"/>
      <c r="C491" s="31"/>
      <c r="D491" s="31"/>
      <c r="E491" s="100"/>
      <c r="F491" s="42"/>
      <c r="G491" s="51"/>
      <c r="H491" s="42"/>
      <c r="I491" s="100"/>
      <c r="J491" s="33"/>
      <c r="K491" s="51"/>
      <c r="L491" s="51"/>
      <c r="M491" s="100"/>
      <c r="N491" s="28"/>
      <c r="O491" s="51"/>
      <c r="P491" s="42"/>
      <c r="Q491" s="100"/>
      <c r="R491" s="28"/>
      <c r="S491" s="31"/>
      <c r="T491" s="31"/>
      <c r="U491" s="31"/>
      <c r="V491" s="32"/>
      <c r="W491" s="31"/>
      <c r="X491" s="31"/>
      <c r="Y491" s="31"/>
      <c r="Z491" s="32"/>
      <c r="AA491" s="31"/>
      <c r="AB491" s="31"/>
      <c r="AC491" s="31"/>
      <c r="AD491" s="47"/>
    </row>
    <row r="492" spans="1:30" s="27" customFormat="1" ht="12">
      <c r="A492" s="28"/>
      <c r="B492" s="31"/>
      <c r="C492" s="31"/>
      <c r="D492" s="31"/>
      <c r="E492" s="100"/>
      <c r="F492" s="42"/>
      <c r="G492" s="51"/>
      <c r="H492" s="42"/>
      <c r="I492" s="100"/>
      <c r="J492" s="33"/>
      <c r="K492" s="51"/>
      <c r="L492" s="51"/>
      <c r="M492" s="100"/>
      <c r="N492" s="28"/>
      <c r="O492" s="51"/>
      <c r="P492" s="42"/>
      <c r="Q492" s="100"/>
      <c r="R492" s="28"/>
      <c r="S492" s="31"/>
      <c r="T492" s="31"/>
      <c r="U492" s="31"/>
      <c r="V492" s="32"/>
      <c r="W492" s="31"/>
      <c r="X492" s="31"/>
      <c r="Y492" s="31"/>
      <c r="Z492" s="32"/>
      <c r="AA492" s="31"/>
      <c r="AB492" s="31"/>
      <c r="AC492" s="31"/>
      <c r="AD492" s="47"/>
    </row>
    <row r="493" spans="1:30" s="27" customFormat="1" ht="12">
      <c r="A493" s="28"/>
      <c r="B493" s="31"/>
      <c r="C493" s="31"/>
      <c r="D493" s="31"/>
      <c r="E493" s="100"/>
      <c r="F493" s="42"/>
      <c r="G493" s="51"/>
      <c r="H493" s="42"/>
      <c r="I493" s="100"/>
      <c r="J493" s="33"/>
      <c r="K493" s="51"/>
      <c r="L493" s="51"/>
      <c r="M493" s="100"/>
      <c r="N493" s="28"/>
      <c r="O493" s="51"/>
      <c r="P493" s="42"/>
      <c r="Q493" s="100"/>
      <c r="R493" s="28"/>
      <c r="S493" s="31"/>
      <c r="T493" s="31"/>
      <c r="U493" s="31"/>
      <c r="V493" s="32"/>
      <c r="W493" s="31"/>
      <c r="X493" s="31"/>
      <c r="Y493" s="31"/>
      <c r="Z493" s="32"/>
      <c r="AA493" s="31"/>
      <c r="AB493" s="31"/>
      <c r="AC493" s="31"/>
      <c r="AD493" s="47"/>
    </row>
    <row r="494" spans="1:30" s="27" customFormat="1" ht="12">
      <c r="A494" s="28"/>
      <c r="B494" s="31"/>
      <c r="C494" s="31"/>
      <c r="D494" s="31"/>
      <c r="E494" s="100"/>
      <c r="F494" s="42"/>
      <c r="G494" s="51"/>
      <c r="H494" s="42"/>
      <c r="I494" s="100"/>
      <c r="J494" s="33"/>
      <c r="K494" s="51"/>
      <c r="L494" s="51"/>
      <c r="M494" s="100"/>
      <c r="N494" s="28"/>
      <c r="O494" s="51"/>
      <c r="P494" s="42"/>
      <c r="Q494" s="100"/>
      <c r="R494" s="28"/>
      <c r="S494" s="31"/>
      <c r="T494" s="31"/>
      <c r="U494" s="31"/>
      <c r="V494" s="32"/>
      <c r="W494" s="31"/>
      <c r="X494" s="31"/>
      <c r="Y494" s="31"/>
      <c r="Z494" s="32"/>
      <c r="AA494" s="31"/>
      <c r="AB494" s="31"/>
      <c r="AC494" s="31"/>
      <c r="AD494" s="47"/>
    </row>
    <row r="495" spans="1:30" s="27" customFormat="1" ht="12">
      <c r="A495" s="28"/>
      <c r="B495" s="31"/>
      <c r="C495" s="31"/>
      <c r="D495" s="31"/>
      <c r="E495" s="100"/>
      <c r="F495" s="42"/>
      <c r="G495" s="51"/>
      <c r="H495" s="42"/>
      <c r="I495" s="100"/>
      <c r="J495" s="33"/>
      <c r="K495" s="51"/>
      <c r="L495" s="51"/>
      <c r="M495" s="100"/>
      <c r="N495" s="28"/>
      <c r="O495" s="51"/>
      <c r="P495" s="42"/>
      <c r="Q495" s="100"/>
      <c r="R495" s="28"/>
      <c r="S495" s="31"/>
      <c r="T495" s="31"/>
      <c r="U495" s="31"/>
      <c r="V495" s="32"/>
      <c r="W495" s="31"/>
      <c r="X495" s="31"/>
      <c r="Y495" s="31"/>
      <c r="Z495" s="32"/>
      <c r="AA495" s="31"/>
      <c r="AB495" s="31"/>
      <c r="AC495" s="31"/>
      <c r="AD495" s="47"/>
    </row>
    <row r="496" spans="1:30" s="27" customFormat="1" ht="12">
      <c r="A496" s="28"/>
      <c r="B496" s="31"/>
      <c r="C496" s="31"/>
      <c r="D496" s="31"/>
      <c r="E496" s="100"/>
      <c r="F496" s="42"/>
      <c r="G496" s="51"/>
      <c r="H496" s="42"/>
      <c r="I496" s="100"/>
      <c r="J496" s="33"/>
      <c r="K496" s="51"/>
      <c r="L496" s="51"/>
      <c r="M496" s="100"/>
      <c r="N496" s="28"/>
      <c r="O496" s="51"/>
      <c r="P496" s="42"/>
      <c r="Q496" s="100"/>
      <c r="R496" s="28"/>
      <c r="S496" s="31"/>
      <c r="T496" s="31"/>
      <c r="U496" s="31"/>
      <c r="V496" s="32"/>
      <c r="W496" s="31"/>
      <c r="X496" s="31"/>
      <c r="Y496" s="31"/>
      <c r="Z496" s="32"/>
      <c r="AA496" s="31"/>
      <c r="AB496" s="31"/>
      <c r="AC496" s="31"/>
      <c r="AD496" s="47"/>
    </row>
    <row r="497" spans="1:30" s="27" customFormat="1" ht="12">
      <c r="A497" s="28"/>
      <c r="B497" s="31"/>
      <c r="C497" s="31"/>
      <c r="D497" s="31"/>
      <c r="E497" s="100"/>
      <c r="F497" s="42"/>
      <c r="G497" s="51"/>
      <c r="H497" s="42"/>
      <c r="I497" s="100"/>
      <c r="J497" s="33"/>
      <c r="K497" s="51"/>
      <c r="L497" s="51"/>
      <c r="M497" s="100"/>
      <c r="N497" s="28"/>
      <c r="O497" s="51"/>
      <c r="P497" s="42"/>
      <c r="Q497" s="100"/>
      <c r="R497" s="28"/>
      <c r="S497" s="31"/>
      <c r="T497" s="31"/>
      <c r="U497" s="31"/>
      <c r="V497" s="32"/>
      <c r="W497" s="31"/>
      <c r="X497" s="31"/>
      <c r="Y497" s="31"/>
      <c r="Z497" s="32"/>
      <c r="AA497" s="31"/>
      <c r="AB497" s="31"/>
      <c r="AC497" s="31"/>
      <c r="AD497" s="47"/>
    </row>
    <row r="498" spans="1:30" s="27" customFormat="1" ht="12">
      <c r="A498" s="28"/>
      <c r="B498" s="31"/>
      <c r="C498" s="31"/>
      <c r="D498" s="31"/>
      <c r="E498" s="100"/>
      <c r="F498" s="42"/>
      <c r="G498" s="51"/>
      <c r="H498" s="42"/>
      <c r="I498" s="100"/>
      <c r="J498" s="33"/>
      <c r="K498" s="51"/>
      <c r="L498" s="51"/>
      <c r="M498" s="100"/>
      <c r="N498" s="28"/>
      <c r="O498" s="51"/>
      <c r="P498" s="42"/>
      <c r="Q498" s="100"/>
      <c r="R498" s="28"/>
      <c r="S498" s="31"/>
      <c r="T498" s="31"/>
      <c r="U498" s="31"/>
      <c r="V498" s="32"/>
      <c r="W498" s="31"/>
      <c r="X498" s="31"/>
      <c r="Y498" s="31"/>
      <c r="Z498" s="32"/>
      <c r="AA498" s="31"/>
      <c r="AB498" s="31"/>
      <c r="AC498" s="31"/>
      <c r="AD498" s="47"/>
    </row>
    <row r="499" spans="1:30" s="27" customFormat="1" ht="12">
      <c r="A499" s="28"/>
      <c r="B499" s="31"/>
      <c r="C499" s="31"/>
      <c r="D499" s="31"/>
      <c r="E499" s="100"/>
      <c r="F499" s="42"/>
      <c r="G499" s="51"/>
      <c r="H499" s="42"/>
      <c r="I499" s="100"/>
      <c r="J499" s="33"/>
      <c r="K499" s="51"/>
      <c r="L499" s="51"/>
      <c r="M499" s="100"/>
      <c r="N499" s="28"/>
      <c r="O499" s="51"/>
      <c r="P499" s="42"/>
      <c r="Q499" s="100"/>
      <c r="R499" s="28"/>
      <c r="S499" s="31"/>
      <c r="T499" s="31"/>
      <c r="U499" s="31"/>
      <c r="V499" s="32"/>
      <c r="W499" s="31"/>
      <c r="X499" s="31"/>
      <c r="Y499" s="31"/>
      <c r="Z499" s="32"/>
      <c r="AA499" s="31"/>
      <c r="AB499" s="31"/>
      <c r="AC499" s="31"/>
      <c r="AD499" s="47"/>
    </row>
    <row r="500" spans="1:30" s="27" customFormat="1" ht="12">
      <c r="A500" s="28"/>
      <c r="B500" s="31"/>
      <c r="C500" s="31"/>
      <c r="D500" s="31"/>
      <c r="E500" s="100"/>
      <c r="F500" s="42"/>
      <c r="G500" s="51"/>
      <c r="H500" s="42"/>
      <c r="I500" s="100"/>
      <c r="J500" s="33"/>
      <c r="K500" s="51"/>
      <c r="L500" s="51"/>
      <c r="M500" s="100"/>
      <c r="N500" s="28"/>
      <c r="O500" s="51"/>
      <c r="P500" s="42"/>
      <c r="Q500" s="100"/>
      <c r="R500" s="28"/>
      <c r="S500" s="31"/>
      <c r="T500" s="31"/>
      <c r="U500" s="31"/>
      <c r="V500" s="32"/>
      <c r="W500" s="31"/>
      <c r="X500" s="31"/>
      <c r="Y500" s="31"/>
      <c r="Z500" s="32"/>
      <c r="AA500" s="31"/>
      <c r="AB500" s="31"/>
      <c r="AC500" s="31"/>
      <c r="AD500" s="47"/>
    </row>
    <row r="501" spans="1:30" s="27" customFormat="1" ht="12">
      <c r="A501" s="28"/>
      <c r="B501" s="31"/>
      <c r="C501" s="31"/>
      <c r="D501" s="31"/>
      <c r="E501" s="100"/>
      <c r="F501" s="42"/>
      <c r="G501" s="51"/>
      <c r="H501" s="42"/>
      <c r="I501" s="100"/>
      <c r="J501" s="33"/>
      <c r="K501" s="51"/>
      <c r="L501" s="51"/>
      <c r="M501" s="100"/>
      <c r="N501" s="28"/>
      <c r="O501" s="51"/>
      <c r="P501" s="42"/>
      <c r="Q501" s="100"/>
      <c r="R501" s="28"/>
      <c r="S501" s="31"/>
      <c r="T501" s="31"/>
      <c r="U501" s="31"/>
      <c r="V501" s="32"/>
      <c r="W501" s="31"/>
      <c r="X501" s="31"/>
      <c r="Y501" s="31"/>
      <c r="Z501" s="32"/>
      <c r="AA501" s="31"/>
      <c r="AB501" s="31"/>
      <c r="AC501" s="31"/>
      <c r="AD501" s="47"/>
    </row>
    <row r="502" spans="1:30" s="27" customFormat="1" ht="12">
      <c r="A502" s="28"/>
      <c r="B502" s="31"/>
      <c r="C502" s="31"/>
      <c r="D502" s="31"/>
      <c r="E502" s="100"/>
      <c r="F502" s="42"/>
      <c r="G502" s="51"/>
      <c r="H502" s="42"/>
      <c r="I502" s="100"/>
      <c r="J502" s="33"/>
      <c r="K502" s="51"/>
      <c r="L502" s="51"/>
      <c r="M502" s="100"/>
      <c r="N502" s="28"/>
      <c r="O502" s="51"/>
      <c r="P502" s="42"/>
      <c r="Q502" s="100"/>
      <c r="R502" s="28"/>
      <c r="S502" s="31"/>
      <c r="T502" s="31"/>
      <c r="U502" s="31"/>
      <c r="V502" s="32"/>
      <c r="W502" s="31"/>
      <c r="X502" s="31"/>
      <c r="Y502" s="31"/>
      <c r="Z502" s="32"/>
      <c r="AA502" s="31"/>
      <c r="AB502" s="31"/>
      <c r="AC502" s="31"/>
      <c r="AD502" s="47"/>
    </row>
    <row r="503" spans="1:30" s="27" customFormat="1" ht="12">
      <c r="A503" s="28"/>
      <c r="B503" s="31"/>
      <c r="C503" s="31"/>
      <c r="D503" s="31"/>
      <c r="E503" s="100"/>
      <c r="F503" s="42"/>
      <c r="G503" s="51"/>
      <c r="H503" s="42"/>
      <c r="I503" s="100"/>
      <c r="J503" s="33"/>
      <c r="K503" s="51"/>
      <c r="L503" s="51"/>
      <c r="M503" s="100"/>
      <c r="N503" s="28"/>
      <c r="O503" s="51"/>
      <c r="P503" s="42"/>
      <c r="Q503" s="100"/>
      <c r="R503" s="28"/>
      <c r="S503" s="31"/>
      <c r="T503" s="31"/>
      <c r="U503" s="31"/>
      <c r="V503" s="32"/>
      <c r="W503" s="31"/>
      <c r="X503" s="31"/>
      <c r="Y503" s="31"/>
      <c r="Z503" s="32"/>
      <c r="AA503" s="31"/>
      <c r="AB503" s="31"/>
      <c r="AC503" s="31"/>
      <c r="AD503" s="47"/>
    </row>
    <row r="504" spans="1:30" s="27" customFormat="1" ht="12">
      <c r="A504" s="28"/>
      <c r="B504" s="31"/>
      <c r="C504" s="31"/>
      <c r="D504" s="31"/>
      <c r="E504" s="100"/>
      <c r="F504" s="42"/>
      <c r="G504" s="51"/>
      <c r="H504" s="42"/>
      <c r="I504" s="100"/>
      <c r="J504" s="33"/>
      <c r="K504" s="51"/>
      <c r="L504" s="51"/>
      <c r="M504" s="100"/>
      <c r="N504" s="28"/>
      <c r="O504" s="51"/>
      <c r="P504" s="42"/>
      <c r="Q504" s="100"/>
      <c r="R504" s="28"/>
      <c r="S504" s="31"/>
      <c r="T504" s="31"/>
      <c r="U504" s="31"/>
      <c r="V504" s="32"/>
      <c r="W504" s="31"/>
      <c r="X504" s="31"/>
      <c r="Y504" s="31"/>
      <c r="Z504" s="32"/>
      <c r="AA504" s="31"/>
      <c r="AB504" s="31"/>
      <c r="AC504" s="31"/>
      <c r="AD504" s="47"/>
    </row>
    <row r="505" spans="1:30" s="27" customFormat="1" ht="12">
      <c r="A505" s="28"/>
      <c r="B505" s="31"/>
      <c r="C505" s="31"/>
      <c r="D505" s="31"/>
      <c r="E505" s="100"/>
      <c r="F505" s="42"/>
      <c r="G505" s="51"/>
      <c r="H505" s="42"/>
      <c r="I505" s="100"/>
      <c r="J505" s="33"/>
      <c r="K505" s="51"/>
      <c r="L505" s="51"/>
      <c r="M505" s="100"/>
      <c r="N505" s="28"/>
      <c r="O505" s="51"/>
      <c r="P505" s="42"/>
      <c r="Q505" s="100"/>
      <c r="R505" s="28"/>
      <c r="S505" s="31"/>
      <c r="T505" s="31"/>
      <c r="U505" s="31"/>
      <c r="V505" s="32"/>
      <c r="W505" s="31"/>
      <c r="X505" s="31"/>
      <c r="Y505" s="31"/>
      <c r="Z505" s="32"/>
      <c r="AA505" s="31"/>
      <c r="AB505" s="31"/>
      <c r="AC505" s="31"/>
      <c r="AD505" s="47"/>
    </row>
    <row r="506" spans="1:30" s="27" customFormat="1" ht="12">
      <c r="A506" s="28"/>
      <c r="B506" s="31"/>
      <c r="C506" s="31"/>
      <c r="D506" s="31"/>
      <c r="E506" s="100"/>
      <c r="F506" s="42"/>
      <c r="G506" s="51"/>
      <c r="H506" s="42"/>
      <c r="I506" s="100"/>
      <c r="J506" s="33"/>
      <c r="K506" s="51"/>
      <c r="L506" s="51"/>
      <c r="M506" s="100"/>
      <c r="N506" s="28"/>
      <c r="O506" s="51"/>
      <c r="P506" s="42"/>
      <c r="Q506" s="100"/>
      <c r="R506" s="28"/>
      <c r="S506" s="31"/>
      <c r="T506" s="31"/>
      <c r="U506" s="31"/>
      <c r="V506" s="32"/>
      <c r="W506" s="31"/>
      <c r="X506" s="31"/>
      <c r="Y506" s="31"/>
      <c r="Z506" s="32"/>
      <c r="AA506" s="31"/>
      <c r="AB506" s="31"/>
      <c r="AC506" s="31"/>
      <c r="AD506" s="47"/>
    </row>
    <row r="507" spans="1:30" s="27" customFormat="1" ht="12">
      <c r="A507" s="28"/>
      <c r="B507" s="31"/>
      <c r="C507" s="31"/>
      <c r="D507" s="31"/>
      <c r="E507" s="100"/>
      <c r="F507" s="42"/>
      <c r="G507" s="51"/>
      <c r="H507" s="42"/>
      <c r="I507" s="100"/>
      <c r="J507" s="33"/>
      <c r="K507" s="51"/>
      <c r="L507" s="51"/>
      <c r="M507" s="100"/>
      <c r="N507" s="28"/>
      <c r="O507" s="51"/>
      <c r="P507" s="42"/>
      <c r="Q507" s="100"/>
      <c r="R507" s="28"/>
      <c r="S507" s="31"/>
      <c r="T507" s="31"/>
      <c r="U507" s="31"/>
      <c r="V507" s="32"/>
      <c r="W507" s="31"/>
      <c r="X507" s="31"/>
      <c r="Y507" s="31"/>
      <c r="Z507" s="32"/>
      <c r="AA507" s="31"/>
      <c r="AB507" s="31"/>
      <c r="AC507" s="31"/>
      <c r="AD507" s="47"/>
    </row>
    <row r="508" spans="1:30" s="27" customFormat="1" ht="12">
      <c r="A508" s="28"/>
      <c r="B508" s="31"/>
      <c r="C508" s="31"/>
      <c r="D508" s="31"/>
      <c r="E508" s="100"/>
      <c r="F508" s="42"/>
      <c r="G508" s="51"/>
      <c r="H508" s="42"/>
      <c r="I508" s="100"/>
      <c r="J508" s="33"/>
      <c r="K508" s="51"/>
      <c r="L508" s="51"/>
      <c r="M508" s="100"/>
      <c r="N508" s="28"/>
      <c r="O508" s="51"/>
      <c r="P508" s="42"/>
      <c r="Q508" s="100"/>
      <c r="R508" s="28"/>
      <c r="S508" s="31"/>
      <c r="T508" s="31"/>
      <c r="U508" s="31"/>
      <c r="V508" s="32"/>
      <c r="W508" s="31"/>
      <c r="X508" s="31"/>
      <c r="Y508" s="31"/>
      <c r="Z508" s="32"/>
      <c r="AA508" s="31"/>
      <c r="AB508" s="31"/>
      <c r="AC508" s="31"/>
      <c r="AD508" s="47"/>
    </row>
    <row r="509" spans="1:30" s="27" customFormat="1" ht="12">
      <c r="A509" s="28"/>
      <c r="B509" s="31"/>
      <c r="C509" s="31"/>
      <c r="D509" s="31"/>
      <c r="E509" s="100"/>
      <c r="F509" s="42"/>
      <c r="G509" s="51"/>
      <c r="H509" s="42"/>
      <c r="I509" s="100"/>
      <c r="J509" s="33"/>
      <c r="K509" s="51"/>
      <c r="L509" s="51"/>
      <c r="M509" s="100"/>
      <c r="N509" s="28"/>
      <c r="O509" s="51"/>
      <c r="P509" s="42"/>
      <c r="Q509" s="100"/>
      <c r="R509" s="28"/>
      <c r="S509" s="31"/>
      <c r="T509" s="31"/>
      <c r="U509" s="31"/>
      <c r="V509" s="32"/>
      <c r="W509" s="31"/>
      <c r="X509" s="31"/>
      <c r="Y509" s="31"/>
      <c r="Z509" s="32"/>
      <c r="AA509" s="31"/>
      <c r="AB509" s="31"/>
      <c r="AC509" s="31"/>
      <c r="AD509" s="47"/>
    </row>
    <row r="510" spans="1:30" s="27" customFormat="1" ht="12">
      <c r="A510" s="28"/>
      <c r="B510" s="31"/>
      <c r="C510" s="31"/>
      <c r="D510" s="31"/>
      <c r="E510" s="100"/>
      <c r="F510" s="42"/>
      <c r="G510" s="51"/>
      <c r="H510" s="42"/>
      <c r="I510" s="100"/>
      <c r="J510" s="33"/>
      <c r="K510" s="51"/>
      <c r="L510" s="51"/>
      <c r="M510" s="100"/>
      <c r="N510" s="28"/>
      <c r="O510" s="51"/>
      <c r="P510" s="42"/>
      <c r="Q510" s="100"/>
      <c r="R510" s="28"/>
      <c r="S510" s="31"/>
      <c r="T510" s="31"/>
      <c r="U510" s="31"/>
      <c r="V510" s="32"/>
      <c r="W510" s="31"/>
      <c r="X510" s="31"/>
      <c r="Y510" s="31"/>
      <c r="Z510" s="32"/>
      <c r="AA510" s="31"/>
      <c r="AB510" s="31"/>
      <c r="AC510" s="31"/>
      <c r="AD510" s="47"/>
    </row>
    <row r="511" spans="1:30" s="27" customFormat="1" ht="12">
      <c r="A511" s="28"/>
      <c r="B511" s="31"/>
      <c r="C511" s="31"/>
      <c r="D511" s="31"/>
      <c r="E511" s="100"/>
      <c r="F511" s="42"/>
      <c r="G511" s="51"/>
      <c r="H511" s="42"/>
      <c r="I511" s="100"/>
      <c r="J511" s="33"/>
      <c r="K511" s="51"/>
      <c r="L511" s="51"/>
      <c r="M511" s="100"/>
      <c r="N511" s="28"/>
      <c r="O511" s="51"/>
      <c r="P511" s="42"/>
      <c r="Q511" s="100"/>
      <c r="R511" s="28"/>
      <c r="S511" s="31"/>
      <c r="T511" s="31"/>
      <c r="U511" s="31"/>
      <c r="V511" s="32"/>
      <c r="W511" s="31"/>
      <c r="X511" s="31"/>
      <c r="Y511" s="31"/>
      <c r="Z511" s="32"/>
      <c r="AA511" s="31"/>
      <c r="AB511" s="31"/>
      <c r="AC511" s="31"/>
      <c r="AD511" s="47"/>
    </row>
    <row r="512" spans="1:30" s="27" customFormat="1" ht="12">
      <c r="A512" s="28"/>
      <c r="B512" s="31"/>
      <c r="C512" s="31"/>
      <c r="D512" s="31"/>
      <c r="E512" s="100"/>
      <c r="F512" s="42"/>
      <c r="G512" s="51"/>
      <c r="H512" s="42"/>
      <c r="I512" s="100"/>
      <c r="J512" s="33"/>
      <c r="K512" s="51"/>
      <c r="L512" s="51"/>
      <c r="M512" s="100"/>
      <c r="N512" s="28"/>
      <c r="O512" s="51"/>
      <c r="P512" s="42"/>
      <c r="Q512" s="100"/>
      <c r="R512" s="28"/>
      <c r="S512" s="31"/>
      <c r="T512" s="31"/>
      <c r="U512" s="31"/>
      <c r="V512" s="32"/>
      <c r="W512" s="31"/>
      <c r="X512" s="31"/>
      <c r="Y512" s="31"/>
      <c r="Z512" s="32"/>
      <c r="AA512" s="31"/>
      <c r="AB512" s="31"/>
      <c r="AC512" s="31"/>
      <c r="AD512" s="47"/>
    </row>
    <row r="513" spans="1:30" s="27" customFormat="1" ht="12">
      <c r="A513" s="28"/>
      <c r="B513" s="31"/>
      <c r="C513" s="31"/>
      <c r="D513" s="31"/>
      <c r="E513" s="100"/>
      <c r="F513" s="42"/>
      <c r="G513" s="51"/>
      <c r="H513" s="42"/>
      <c r="I513" s="100"/>
      <c r="J513" s="33"/>
      <c r="K513" s="51"/>
      <c r="L513" s="51"/>
      <c r="M513" s="100"/>
      <c r="N513" s="28"/>
      <c r="O513" s="51"/>
      <c r="P513" s="42"/>
      <c r="Q513" s="100"/>
      <c r="R513" s="28"/>
      <c r="S513" s="31"/>
      <c r="T513" s="31"/>
      <c r="U513" s="31"/>
      <c r="V513" s="32"/>
      <c r="W513" s="31"/>
      <c r="X513" s="31"/>
      <c r="Y513" s="31"/>
      <c r="Z513" s="32"/>
      <c r="AA513" s="31"/>
      <c r="AB513" s="31"/>
      <c r="AC513" s="31"/>
      <c r="AD513" s="47"/>
    </row>
    <row r="514" spans="1:30" s="27" customFormat="1" ht="12">
      <c r="A514" s="28"/>
      <c r="B514" s="31"/>
      <c r="C514" s="31"/>
      <c r="D514" s="31"/>
      <c r="E514" s="100"/>
      <c r="F514" s="42"/>
      <c r="G514" s="51"/>
      <c r="H514" s="42"/>
      <c r="I514" s="100"/>
      <c r="J514" s="33"/>
      <c r="K514" s="51"/>
      <c r="L514" s="51"/>
      <c r="M514" s="100"/>
      <c r="N514" s="28"/>
      <c r="O514" s="51"/>
      <c r="P514" s="42"/>
      <c r="Q514" s="100"/>
      <c r="R514" s="28"/>
      <c r="S514" s="31"/>
      <c r="T514" s="31"/>
      <c r="U514" s="31"/>
      <c r="V514" s="32"/>
      <c r="W514" s="31"/>
      <c r="X514" s="31"/>
      <c r="Y514" s="31"/>
      <c r="Z514" s="32"/>
      <c r="AA514" s="31"/>
      <c r="AB514" s="31"/>
      <c r="AC514" s="31"/>
      <c r="AD514" s="47"/>
    </row>
    <row r="515" spans="1:30" s="27" customFormat="1" ht="12">
      <c r="A515" s="28"/>
      <c r="B515" s="31"/>
      <c r="C515" s="31"/>
      <c r="D515" s="31"/>
      <c r="E515" s="100"/>
      <c r="F515" s="42"/>
      <c r="G515" s="51"/>
      <c r="H515" s="42"/>
      <c r="I515" s="100"/>
      <c r="J515" s="33"/>
      <c r="K515" s="51"/>
      <c r="L515" s="51"/>
      <c r="M515" s="100"/>
      <c r="N515" s="28"/>
      <c r="O515" s="51"/>
      <c r="P515" s="42"/>
      <c r="Q515" s="100"/>
      <c r="R515" s="28"/>
      <c r="S515" s="31"/>
      <c r="T515" s="31"/>
      <c r="U515" s="31"/>
      <c r="V515" s="32"/>
      <c r="W515" s="31"/>
      <c r="X515" s="31"/>
      <c r="Y515" s="31"/>
      <c r="Z515" s="32"/>
      <c r="AA515" s="31"/>
      <c r="AB515" s="31"/>
      <c r="AC515" s="31"/>
      <c r="AD515" s="47"/>
    </row>
    <row r="516" spans="1:30" s="27" customFormat="1" ht="12">
      <c r="A516" s="28"/>
      <c r="B516" s="31"/>
      <c r="C516" s="31"/>
      <c r="D516" s="31"/>
      <c r="E516" s="100"/>
      <c r="F516" s="42"/>
      <c r="G516" s="51"/>
      <c r="H516" s="42"/>
      <c r="I516" s="100"/>
      <c r="J516" s="33"/>
      <c r="K516" s="51"/>
      <c r="L516" s="51"/>
      <c r="M516" s="100"/>
      <c r="N516" s="28"/>
      <c r="O516" s="51"/>
      <c r="P516" s="42"/>
      <c r="Q516" s="100"/>
      <c r="R516" s="28"/>
      <c r="S516" s="31"/>
      <c r="T516" s="31"/>
      <c r="U516" s="31"/>
      <c r="V516" s="32"/>
      <c r="W516" s="31"/>
      <c r="X516" s="31"/>
      <c r="Y516" s="31"/>
      <c r="Z516" s="32"/>
      <c r="AA516" s="31"/>
      <c r="AB516" s="31"/>
      <c r="AC516" s="31"/>
      <c r="AD516" s="47"/>
    </row>
    <row r="517" spans="1:30" s="27" customFormat="1" ht="12">
      <c r="A517" s="28"/>
      <c r="B517" s="31"/>
      <c r="C517" s="31"/>
      <c r="D517" s="31"/>
      <c r="E517" s="100"/>
      <c r="F517" s="42"/>
      <c r="G517" s="51"/>
      <c r="H517" s="42"/>
      <c r="I517" s="100"/>
      <c r="J517" s="33"/>
      <c r="K517" s="51"/>
      <c r="L517" s="51"/>
      <c r="M517" s="100"/>
      <c r="N517" s="28"/>
      <c r="O517" s="51"/>
      <c r="P517" s="42"/>
      <c r="Q517" s="100"/>
      <c r="R517" s="28"/>
      <c r="S517" s="31"/>
      <c r="T517" s="31"/>
      <c r="U517" s="31"/>
      <c r="V517" s="32"/>
      <c r="W517" s="31"/>
      <c r="X517" s="31"/>
      <c r="Y517" s="31"/>
      <c r="Z517" s="32"/>
      <c r="AA517" s="31"/>
      <c r="AB517" s="31"/>
      <c r="AC517" s="31"/>
      <c r="AD517" s="47"/>
    </row>
    <row r="518" spans="1:30" s="27" customFormat="1" ht="12">
      <c r="A518" s="28"/>
      <c r="B518" s="31"/>
      <c r="C518" s="31"/>
      <c r="D518" s="31"/>
      <c r="E518" s="100"/>
      <c r="F518" s="42"/>
      <c r="G518" s="51"/>
      <c r="H518" s="42"/>
      <c r="I518" s="100"/>
      <c r="J518" s="33"/>
      <c r="K518" s="51"/>
      <c r="L518" s="51"/>
      <c r="M518" s="100"/>
      <c r="N518" s="28"/>
      <c r="O518" s="51"/>
      <c r="P518" s="42"/>
      <c r="Q518" s="100"/>
      <c r="R518" s="28"/>
      <c r="S518" s="31"/>
      <c r="T518" s="31"/>
      <c r="U518" s="31"/>
      <c r="V518" s="32"/>
      <c r="W518" s="31"/>
      <c r="X518" s="31"/>
      <c r="Y518" s="31"/>
      <c r="Z518" s="32"/>
      <c r="AA518" s="31"/>
      <c r="AB518" s="31"/>
      <c r="AC518" s="31"/>
      <c r="AD518" s="47"/>
    </row>
    <row r="519" spans="1:30" s="27" customFormat="1" ht="12">
      <c r="A519" s="28"/>
      <c r="B519" s="31"/>
      <c r="C519" s="31"/>
      <c r="D519" s="31"/>
      <c r="E519" s="100"/>
      <c r="F519" s="42"/>
      <c r="G519" s="51"/>
      <c r="H519" s="42"/>
      <c r="I519" s="100"/>
      <c r="J519" s="33"/>
      <c r="K519" s="51"/>
      <c r="L519" s="51"/>
      <c r="M519" s="100"/>
      <c r="N519" s="28"/>
      <c r="O519" s="51"/>
      <c r="P519" s="42"/>
      <c r="Q519" s="100"/>
      <c r="R519" s="28"/>
      <c r="S519" s="31"/>
      <c r="T519" s="31"/>
      <c r="U519" s="31"/>
      <c r="V519" s="32"/>
      <c r="W519" s="31"/>
      <c r="X519" s="31"/>
      <c r="Y519" s="31"/>
      <c r="Z519" s="32"/>
      <c r="AA519" s="31"/>
      <c r="AB519" s="31"/>
      <c r="AC519" s="31"/>
      <c r="AD519" s="47"/>
    </row>
    <row r="520" spans="1:30" s="27" customFormat="1" ht="12">
      <c r="A520" s="28"/>
      <c r="B520" s="31"/>
      <c r="C520" s="31"/>
      <c r="D520" s="31"/>
      <c r="E520" s="100"/>
      <c r="F520" s="42"/>
      <c r="G520" s="51"/>
      <c r="H520" s="42"/>
      <c r="I520" s="100"/>
      <c r="J520" s="33"/>
      <c r="K520" s="51"/>
      <c r="L520" s="51"/>
      <c r="M520" s="100"/>
      <c r="N520" s="28"/>
      <c r="O520" s="51"/>
      <c r="P520" s="42"/>
      <c r="Q520" s="100"/>
      <c r="R520" s="28"/>
      <c r="S520" s="31"/>
      <c r="T520" s="31"/>
      <c r="U520" s="31"/>
      <c r="V520" s="32"/>
      <c r="W520" s="31"/>
      <c r="X520" s="31"/>
      <c r="Y520" s="31"/>
      <c r="Z520" s="32"/>
      <c r="AA520" s="31"/>
      <c r="AB520" s="31"/>
      <c r="AC520" s="31"/>
      <c r="AD520" s="47"/>
    </row>
    <row r="521" spans="1:30" s="27" customFormat="1" ht="12">
      <c r="A521" s="28"/>
      <c r="B521" s="31"/>
      <c r="C521" s="31"/>
      <c r="D521" s="31"/>
      <c r="E521" s="100"/>
      <c r="F521" s="42"/>
      <c r="G521" s="51"/>
      <c r="H521" s="42"/>
      <c r="I521" s="100"/>
      <c r="J521" s="33"/>
      <c r="K521" s="51"/>
      <c r="L521" s="51"/>
      <c r="M521" s="100"/>
      <c r="N521" s="28"/>
      <c r="O521" s="51"/>
      <c r="P521" s="42"/>
      <c r="Q521" s="100"/>
      <c r="R521" s="28"/>
      <c r="S521" s="31"/>
      <c r="T521" s="31"/>
      <c r="U521" s="31"/>
      <c r="V521" s="32"/>
      <c r="W521" s="31"/>
      <c r="X521" s="31"/>
      <c r="Y521" s="31"/>
      <c r="Z521" s="32"/>
      <c r="AA521" s="31"/>
      <c r="AB521" s="31"/>
      <c r="AC521" s="31"/>
      <c r="AD521" s="47"/>
    </row>
    <row r="522" spans="1:30" s="27" customFormat="1" ht="12">
      <c r="A522" s="28"/>
      <c r="B522" s="31"/>
      <c r="C522" s="31"/>
      <c r="D522" s="31"/>
      <c r="E522" s="100"/>
      <c r="F522" s="42"/>
      <c r="G522" s="51"/>
      <c r="H522" s="42"/>
      <c r="I522" s="100"/>
      <c r="J522" s="33"/>
      <c r="K522" s="51"/>
      <c r="L522" s="51"/>
      <c r="M522" s="100"/>
      <c r="N522" s="28"/>
      <c r="O522" s="51"/>
      <c r="P522" s="42"/>
      <c r="Q522" s="100"/>
      <c r="R522" s="28"/>
      <c r="S522" s="31"/>
      <c r="T522" s="31"/>
      <c r="U522" s="31"/>
      <c r="V522" s="32"/>
      <c r="W522" s="31"/>
      <c r="X522" s="31"/>
      <c r="Y522" s="31"/>
      <c r="Z522" s="32"/>
      <c r="AA522" s="31"/>
      <c r="AB522" s="31"/>
      <c r="AC522" s="31"/>
      <c r="AD522" s="47"/>
    </row>
  </sheetData>
  <mergeCells count="7">
    <mergeCell ref="A102:AD102"/>
    <mergeCell ref="R105:AD105"/>
    <mergeCell ref="A103:Q103"/>
    <mergeCell ref="R103:AD103"/>
    <mergeCell ref="A104:Q104"/>
    <mergeCell ref="R104:AD104"/>
    <mergeCell ref="A105:Q105"/>
  </mergeCells>
  <printOptions horizontalCentered="1" verticalCentered="1"/>
  <pageMargins left="0" right="0" top="0.4724409448818898" bottom="0.4330708661417323" header="0.5118110236220472" footer="0.5118110236220472"/>
  <pageSetup horizontalDpi="600" verticalDpi="600" orientation="portrait" paperSize="9" scale="70" r:id="rId1"/>
  <headerFooter alignWithMargins="0">
    <oddFooter>&amp;LMarché des Oléo-protéagineux
Unité de Structuration de données&amp;R&amp;D</oddFooter>
  </headerFooter>
  <rowBreaks count="1" manualBreakCount="1">
    <brk id="17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2012-03-23T10:00:39Z</cp:lastPrinted>
  <dcterms:created xsi:type="dcterms:W3CDTF">2007-07-19T09:29:29Z</dcterms:created>
  <dcterms:modified xsi:type="dcterms:W3CDTF">2012-03-28T14:48:15Z</dcterms:modified>
  <cp:category/>
  <cp:version/>
  <cp:contentType/>
  <cp:contentStatus/>
</cp:coreProperties>
</file>