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tabRatio="480" activeTab="0"/>
  </bookViews>
  <sheets>
    <sheet name="FAB" sheetId="1" r:id="rId1"/>
    <sheet name="colza" sheetId="2" r:id="rId2"/>
    <sheet name="tournesol" sheetId="3" r:id="rId3"/>
    <sheet name="soja" sheetId="4" r:id="rId4"/>
    <sheet name="lin" sheetId="5" r:id="rId5"/>
    <sheet name="pois" sheetId="6" r:id="rId6"/>
    <sheet name="féves" sheetId="7" r:id="rId7"/>
    <sheet name="lupin" sheetId="8" r:id="rId8"/>
    <sheet name="tourteaux colza" sheetId="9" r:id="rId9"/>
    <sheet name="tourteaux tournesol" sheetId="10" r:id="rId10"/>
    <sheet name="tourteaux soja" sheetId="11" r:id="rId11"/>
    <sheet name="tourteaux li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0">'FAB'!$A$1:$P$73</definedName>
    <definedName name="_xlnm.Print_Area" localSheetId="6">'féves'!$A$1:$P$91</definedName>
    <definedName name="_xlnm.Print_Area" localSheetId="7">'lupin'!$A$1:$P$60</definedName>
  </definedNames>
  <calcPr fullCalcOnLoad="1"/>
</workbook>
</file>

<file path=xl/sharedStrings.xml><?xml version="1.0" encoding="utf-8"?>
<sst xmlns="http://schemas.openxmlformats.org/spreadsheetml/2006/main" count="853" uniqueCount="127">
  <si>
    <t>%</t>
  </si>
  <si>
    <t>Centre</t>
  </si>
  <si>
    <t>Bourgogne</t>
  </si>
  <si>
    <t>Bretagne</t>
  </si>
  <si>
    <t>Aquitaine</t>
  </si>
  <si>
    <t>Rhône- Alpes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</si>
  <si>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</si>
  <si>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</si>
  <si>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</si>
  <si>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</si>
  <si>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</si>
  <si>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</si>
  <si>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</si>
  <si>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</si>
  <si>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</si>
  <si>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</si>
  <si>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</si>
  <si>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</si>
  <si>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</si>
  <si>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</si>
  <si>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Pays de la Loire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</si>
  <si>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</si>
  <si>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</si>
  <si>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</si>
  <si>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</si>
  <si>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</si>
  <si>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</si>
  <si>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</si>
  <si>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</si>
  <si>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</si>
  <si>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</si>
  <si>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</si>
  <si>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</si>
  <si>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</si>
  <si>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</si>
  <si>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 xml:space="preserve"> cumul des incorporations </t>
  </si>
  <si>
    <t>10/11</t>
  </si>
  <si>
    <t>PACA</t>
  </si>
  <si>
    <t>autres (*)</t>
  </si>
  <si>
    <t>total FRANCE</t>
  </si>
  <si>
    <t>11/12</t>
  </si>
  <si>
    <t>FAB</t>
  </si>
  <si>
    <t>Soja</t>
  </si>
  <si>
    <t>2010/11</t>
  </si>
  <si>
    <t>2011/12</t>
  </si>
  <si>
    <t>Pays-de-la-Loire</t>
  </si>
  <si>
    <t>Grains mis en œuvre en colza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</si>
  <si>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</si>
  <si>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Grains mis en œuvre en tournesol</t>
  </si>
  <si>
    <t>Stock en tournesol</t>
  </si>
  <si>
    <t>Grains mis en œuvre en soja</t>
  </si>
  <si>
    <t>Grains mis en œuvre en pois</t>
  </si>
  <si>
    <t>Grains mis en œuvre en trourteaux colza</t>
  </si>
  <si>
    <t>Grains mis en œuvre en tourteaux tournesol</t>
  </si>
  <si>
    <t>Grains mis en œuvre en tourteaux soja</t>
  </si>
  <si>
    <t>Grains mis en œuvre tourteaux lin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</si>
  <si>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</si>
  <si>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</si>
  <si>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</si>
  <si>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</si>
  <si>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</si>
  <si>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</si>
  <si>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</si>
  <si>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</si>
  <si>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</si>
  <si>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</si>
  <si>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</si>
  <si>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</si>
  <si>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</si>
  <si>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 xml:space="preserve"> Grains mis en œuvre en colza</t>
  </si>
  <si>
    <t xml:space="preserve"> Grains mis en œuvre en tournesol</t>
  </si>
  <si>
    <t xml:space="preserve"> Grains mis en œuvre en soja</t>
  </si>
  <si>
    <t xml:space="preserve"> Grains mis en œuvre en pois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</si>
  <si>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</si>
  <si>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</si>
  <si>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</si>
  <si>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</si>
  <si>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</si>
  <si>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</si>
  <si>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</si>
  <si>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 xml:space="preserve"> Grains mis en œuvre en tourteaux colza</t>
  </si>
  <si>
    <t xml:space="preserve"> Grains mis en œuvre en tourteaux tournesol</t>
  </si>
  <si>
    <t xml:space="preserve"> Grains mis en œuvre en tourteaux soja</t>
  </si>
  <si>
    <t xml:space="preserve"> Grains mis en œuvre en tourteaux lin</t>
  </si>
  <si>
    <t>Grains mis en œuvre en féveroles</t>
  </si>
  <si>
    <t>Grains mis en œuvre en lupin</t>
  </si>
  <si>
    <t>Grains mis en œuvre en lin</t>
  </si>
  <si>
    <t>Stocks en lin</t>
  </si>
  <si>
    <t>Stocks en lupin</t>
  </si>
  <si>
    <t>Moy 1999/08</t>
  </si>
  <si>
    <t xml:space="preserve"> Grains mis en œuvre en lupin</t>
  </si>
  <si>
    <t xml:space="preserve"> Grains mis en œuvre en féveroles</t>
  </si>
  <si>
    <t xml:space="preserve"> Oléoprotéagineux et tourteaux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</si>
  <si>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</si>
  <si>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</si>
  <si>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</si>
  <si>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</si>
  <si>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</si>
  <si>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</si>
  <si>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</si>
  <si>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</si>
  <si>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</si>
  <si>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</si>
  <si>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</si>
  <si>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Evolution régionale des grains mis en œuvre et des stocks des FAB  fin juillet</t>
  </si>
  <si>
    <t>Evolution régionale des grains mis en œuvre et des stocks des FAB     fin juillet</t>
  </si>
  <si>
    <t>2012/13</t>
  </si>
  <si>
    <t>2006/07</t>
  </si>
  <si>
    <t>2007/08</t>
  </si>
  <si>
    <t>2008/09</t>
  </si>
  <si>
    <t>2009/10</t>
  </si>
  <si>
    <t>Colza</t>
  </si>
  <si>
    <t>Tournesol</t>
  </si>
  <si>
    <t>Pois</t>
  </si>
  <si>
    <t>Fèves et fèveroles</t>
  </si>
  <si>
    <t>Lupin</t>
  </si>
  <si>
    <t>2005/06</t>
  </si>
  <si>
    <t>Tourteaux de colza</t>
  </si>
  <si>
    <t>Tourteaux de soja</t>
  </si>
  <si>
    <t>Tourteaux de lin</t>
  </si>
  <si>
    <t>Tourteaux de tournesol</t>
  </si>
  <si>
    <t>Tourteaux d'arachide</t>
  </si>
  <si>
    <t>Tourteaux de palmiste</t>
  </si>
  <si>
    <t>Tourteaux de germes de maïs</t>
  </si>
  <si>
    <t>Franche-Conte</t>
  </si>
  <si>
    <t>Rhône-Alpes</t>
  </si>
  <si>
    <t>Provence-Alpes-Côte d'Azur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</si>
</sst>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2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8"/>
      <name val="Arial"/>
      <family val="0"/>
    </font>
    <font>
      <b/>
      <i/>
      <sz val="16"/>
      <color indexed="8"/>
      <name val="Times New Roman"/>
      <family val="1"/>
    </font>
    <font>
      <b/>
      <sz val="8"/>
      <color indexed="8"/>
      <name val="Arial"/>
      <family val="2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14"/>
      <name val="Arial Black"/>
      <family val="2"/>
    </font>
    <font>
      <sz val="12"/>
      <color indexed="17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17"/>
      <name val="Arial"/>
      <family val="2"/>
    </font>
    <font>
      <sz val="8"/>
      <color indexed="43"/>
      <name val="Arial Black"/>
      <family val="2"/>
    </font>
    <font>
      <i/>
      <sz val="8"/>
      <color indexed="43"/>
      <name val="Arial Black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8"/>
      <color indexed="9"/>
      <name val="Arial Black"/>
      <family val="2"/>
    </font>
    <font>
      <sz val="11"/>
      <name val="Arial Black"/>
      <family val="2"/>
    </font>
    <font>
      <sz val="17.5"/>
      <color indexed="8"/>
      <name val="Arial"/>
      <family val="0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8.25"/>
      <name val="Arial"/>
      <family val="0"/>
    </font>
    <font>
      <sz val="8.75"/>
      <name val="Arial"/>
      <family val="0"/>
    </font>
    <font>
      <sz val="14"/>
      <color indexed="9"/>
      <name val="Arial Black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51"/>
      </right>
      <top style="hair">
        <color indexed="47"/>
      </top>
      <bottom style="medium">
        <color indexed="51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vertical="justify" wrapText="1"/>
    </xf>
    <xf numFmtId="3" fontId="36" fillId="0" borderId="1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11" fillId="0" borderId="0" xfId="0" applyNumberFormat="1" applyFont="1" applyBorder="1" applyAlignment="1">
      <alignment/>
    </xf>
    <xf numFmtId="3" fontId="3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vertical="justify" wrapText="1"/>
    </xf>
    <xf numFmtId="3" fontId="4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7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5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22" fillId="0" borderId="5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vertical="top" wrapText="1"/>
    </xf>
    <xf numFmtId="3" fontId="22" fillId="2" borderId="6" xfId="0" applyNumberFormat="1" applyFont="1" applyFill="1" applyBorder="1" applyAlignment="1">
      <alignment vertical="top" wrapText="1"/>
    </xf>
    <xf numFmtId="3" fontId="22" fillId="2" borderId="7" xfId="0" applyNumberFormat="1" applyFont="1" applyFill="1" applyBorder="1" applyAlignment="1">
      <alignment vertical="top" wrapText="1"/>
    </xf>
    <xf numFmtId="3" fontId="22" fillId="0" borderId="0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8" fillId="0" borderId="3" xfId="0" applyNumberFormat="1" applyFont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9" fontId="22" fillId="0" borderId="0" xfId="0" applyNumberFormat="1" applyFont="1" applyFill="1" applyBorder="1" applyAlignment="1">
      <alignment/>
    </xf>
    <xf numFmtId="9" fontId="18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2" fillId="0" borderId="4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9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Fill="1" applyAlignment="1">
      <alignment/>
    </xf>
    <xf numFmtId="3" fontId="55" fillId="0" borderId="4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Alignment="1">
      <alignment/>
    </xf>
    <xf numFmtId="3" fontId="55" fillId="0" borderId="3" xfId="0" applyNumberFormat="1" applyFont="1" applyBorder="1" applyAlignment="1">
      <alignment/>
    </xf>
    <xf numFmtId="3" fontId="55" fillId="0" borderId="4" xfId="0" applyNumberFormat="1" applyFont="1" applyBorder="1" applyAlignment="1">
      <alignment horizontal="right"/>
    </xf>
    <xf numFmtId="3" fontId="55" fillId="0" borderId="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52" fillId="0" borderId="4" xfId="0" applyNumberFormat="1" applyFont="1" applyBorder="1" applyAlignment="1">
      <alignment horizontal="right"/>
    </xf>
    <xf numFmtId="3" fontId="52" fillId="0" borderId="3" xfId="0" applyNumberFormat="1" applyFont="1" applyBorder="1" applyAlignment="1">
      <alignment horizontal="right"/>
    </xf>
    <xf numFmtId="3" fontId="22" fillId="0" borderId="5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3" fontId="53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 wrapText="1"/>
    </xf>
    <xf numFmtId="3" fontId="34" fillId="0" borderId="0" xfId="0" applyNumberFormat="1" applyFont="1" applyFill="1" applyBorder="1" applyAlignment="1">
      <alignment vertical="center"/>
    </xf>
    <xf numFmtId="3" fontId="22" fillId="0" borderId="8" xfId="0" applyNumberFormat="1" applyFont="1" applyFill="1" applyBorder="1" applyAlignment="1">
      <alignment horizontal="left"/>
    </xf>
    <xf numFmtId="3" fontId="22" fillId="0" borderId="9" xfId="0" applyNumberFormat="1" applyFont="1" applyBorder="1" applyAlignment="1">
      <alignment horizontal="left"/>
    </xf>
    <xf numFmtId="3" fontId="22" fillId="0" borderId="3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3" fontId="56" fillId="0" borderId="10" xfId="0" applyNumberFormat="1" applyFont="1" applyBorder="1" applyAlignment="1">
      <alignment horizontal="center"/>
    </xf>
    <xf numFmtId="3" fontId="55" fillId="2" borderId="4" xfId="0" applyNumberFormat="1" applyFont="1" applyFill="1" applyBorder="1" applyAlignment="1">
      <alignment horizontal="right"/>
    </xf>
    <xf numFmtId="3" fontId="55" fillId="2" borderId="0" xfId="0" applyNumberFormat="1" applyFont="1" applyFill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4" fillId="0" borderId="13" xfId="0" applyNumberFormat="1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3" fontId="58" fillId="0" borderId="3" xfId="0" applyNumberFormat="1" applyFont="1" applyFill="1" applyBorder="1" applyAlignment="1">
      <alignment horizontal="left"/>
    </xf>
    <xf numFmtId="3" fontId="57" fillId="0" borderId="3" xfId="0" applyNumberFormat="1" applyFont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3" fontId="23" fillId="3" borderId="14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 quotePrefix="1">
      <alignment horizontal="center"/>
    </xf>
    <xf numFmtId="3" fontId="23" fillId="3" borderId="15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17" fontId="62" fillId="0" borderId="0" xfId="0" applyNumberFormat="1" applyFont="1" applyAlignment="1">
      <alignment/>
    </xf>
    <xf numFmtId="3" fontId="55" fillId="0" borderId="16" xfId="0" applyNumberFormat="1" applyFont="1" applyBorder="1" applyAlignment="1">
      <alignment horizontal="right"/>
    </xf>
    <xf numFmtId="3" fontId="55" fillId="2" borderId="16" xfId="0" applyNumberFormat="1" applyFont="1" applyFill="1" applyBorder="1" applyAlignment="1">
      <alignment horizontal="right"/>
    </xf>
    <xf numFmtId="3" fontId="52" fillId="0" borderId="17" xfId="0" applyNumberFormat="1" applyFont="1" applyBorder="1" applyAlignment="1">
      <alignment/>
    </xf>
    <xf numFmtId="3" fontId="54" fillId="0" borderId="18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center"/>
    </xf>
    <xf numFmtId="3" fontId="55" fillId="2" borderId="0" xfId="0" applyNumberFormat="1" applyFont="1" applyFill="1" applyBorder="1" applyAlignment="1">
      <alignment vertical="top" wrapText="1"/>
    </xf>
    <xf numFmtId="3" fontId="55" fillId="2" borderId="6" xfId="0" applyNumberFormat="1" applyFont="1" applyFill="1" applyBorder="1" applyAlignment="1">
      <alignment vertical="top" wrapText="1"/>
    </xf>
    <xf numFmtId="3" fontId="55" fillId="2" borderId="7" xfId="0" applyNumberFormat="1" applyFont="1" applyFill="1" applyBorder="1" applyAlignment="1">
      <alignment vertical="top" wrapText="1"/>
    </xf>
    <xf numFmtId="3" fontId="55" fillId="0" borderId="4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" fillId="3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 horizontal="left"/>
    </xf>
    <xf numFmtId="0" fontId="0" fillId="3" borderId="0" xfId="0" applyFont="1" applyFill="1" applyAlignment="1">
      <alignment/>
    </xf>
    <xf numFmtId="3" fontId="55" fillId="0" borderId="19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 horizontal="right"/>
    </xf>
    <xf numFmtId="3" fontId="55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Fill="1" applyBorder="1" applyAlignment="1">
      <alignment vertical="justify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9" fontId="18" fillId="3" borderId="20" xfId="0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" borderId="12" xfId="0" applyNumberFormat="1" applyFont="1" applyFill="1" applyBorder="1" applyAlignment="1">
      <alignment horizontal="center"/>
    </xf>
    <xf numFmtId="0" fontId="23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wrapText="1"/>
    </xf>
    <xf numFmtId="3" fontId="55" fillId="0" borderId="0" xfId="0" applyNumberFormat="1" applyFont="1" applyFill="1" applyBorder="1" applyAlignment="1">
      <alignment horizontal="right"/>
    </xf>
    <xf numFmtId="3" fontId="52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3" fontId="47" fillId="0" borderId="0" xfId="0" applyNumberFormat="1" applyFont="1" applyAlignment="1">
      <alignment/>
    </xf>
    <xf numFmtId="3" fontId="22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55" fillId="0" borderId="2" xfId="0" applyNumberFormat="1" applyFont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0" borderId="2" xfId="0" applyNumberFormat="1" applyFont="1" applyFill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2" xfId="0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horizontal="right"/>
    </xf>
    <xf numFmtId="3" fontId="59" fillId="0" borderId="2" xfId="0" applyNumberFormat="1" applyFont="1" applyFill="1" applyBorder="1" applyAlignment="1">
      <alignment horizontal="left"/>
    </xf>
    <xf numFmtId="3" fontId="22" fillId="2" borderId="2" xfId="0" applyNumberFormat="1" applyFont="1" applyFill="1" applyBorder="1" applyAlignment="1">
      <alignment horizontal="left"/>
    </xf>
    <xf numFmtId="3" fontId="22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66" fillId="0" borderId="2" xfId="0" applyNumberFormat="1" applyFont="1" applyFill="1" applyBorder="1" applyAlignment="1">
      <alignment horizontal="left"/>
    </xf>
    <xf numFmtId="3" fontId="66" fillId="0" borderId="2" xfId="0" applyNumberFormat="1" applyFont="1" applyBorder="1" applyAlignment="1">
      <alignment horizontal="left"/>
    </xf>
    <xf numFmtId="3" fontId="66" fillId="0" borderId="2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67" fillId="0" borderId="0" xfId="0" applyNumberFormat="1" applyFont="1" applyFill="1" applyAlignment="1">
      <alignment/>
    </xf>
    <xf numFmtId="3" fontId="67" fillId="0" borderId="4" xfId="0" applyNumberFormat="1" applyFont="1" applyFill="1" applyBorder="1" applyAlignment="1">
      <alignment/>
    </xf>
    <xf numFmtId="3" fontId="67" fillId="0" borderId="3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3" xfId="0" applyNumberFormat="1" applyFont="1" applyBorder="1" applyAlignment="1">
      <alignment/>
    </xf>
    <xf numFmtId="3" fontId="67" fillId="0" borderId="0" xfId="0" applyNumberFormat="1" applyFont="1" applyBorder="1" applyAlignment="1">
      <alignment horizontal="right"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3" fontId="67" fillId="0" borderId="4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2" xfId="0" applyNumberFormat="1" applyFont="1" applyFill="1" applyBorder="1" applyAlignment="1">
      <alignment/>
    </xf>
    <xf numFmtId="3" fontId="67" fillId="0" borderId="19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3" fontId="67" fillId="0" borderId="19" xfId="0" applyNumberFormat="1" applyFont="1" applyFill="1" applyBorder="1" applyAlignment="1">
      <alignment horizontal="right"/>
    </xf>
    <xf numFmtId="3" fontId="67" fillId="0" borderId="2" xfId="0" applyNumberFormat="1" applyFont="1" applyFill="1" applyBorder="1" applyAlignment="1">
      <alignment horizontal="right"/>
    </xf>
    <xf numFmtId="3" fontId="47" fillId="0" borderId="19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3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2" xfId="0" applyNumberFormat="1" applyFont="1" applyBorder="1" applyAlignment="1">
      <alignment horizontal="right"/>
    </xf>
    <xf numFmtId="9" fontId="55" fillId="0" borderId="0" xfId="0" applyNumberFormat="1" applyFont="1" applyFill="1" applyBorder="1" applyAlignment="1">
      <alignment/>
    </xf>
    <xf numFmtId="9" fontId="54" fillId="3" borderId="0" xfId="0" applyNumberFormat="1" applyFont="1" applyFill="1" applyBorder="1" applyAlignment="1">
      <alignment/>
    </xf>
    <xf numFmtId="3" fontId="22" fillId="0" borderId="5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" fontId="69" fillId="0" borderId="3" xfId="0" applyNumberFormat="1" applyFont="1" applyBorder="1" applyAlignment="1">
      <alignment/>
    </xf>
    <xf numFmtId="3" fontId="69" fillId="0" borderId="4" xfId="0" applyNumberFormat="1" applyFont="1" applyBorder="1" applyAlignment="1">
      <alignment/>
    </xf>
    <xf numFmtId="3" fontId="69" fillId="0" borderId="3" xfId="0" applyNumberFormat="1" applyFont="1" applyBorder="1" applyAlignment="1">
      <alignment/>
    </xf>
    <xf numFmtId="9" fontId="69" fillId="0" borderId="0" xfId="0" applyNumberFormat="1" applyFont="1" applyFill="1" applyBorder="1" applyAlignment="1">
      <alignment/>
    </xf>
    <xf numFmtId="3" fontId="22" fillId="2" borderId="23" xfId="0" applyNumberFormat="1" applyFont="1" applyFill="1" applyBorder="1" applyAlignment="1">
      <alignment vertical="top" wrapText="1"/>
    </xf>
    <xf numFmtId="3" fontId="22" fillId="2" borderId="24" xfId="0" applyNumberFormat="1" applyFont="1" applyFill="1" applyBorder="1" applyAlignment="1">
      <alignment vertical="top" wrapText="1"/>
    </xf>
    <xf numFmtId="3" fontId="22" fillId="2" borderId="25" xfId="0" applyNumberFormat="1" applyFont="1" applyFill="1" applyBorder="1" applyAlignment="1">
      <alignment vertical="top" wrapText="1"/>
    </xf>
    <xf numFmtId="3" fontId="22" fillId="0" borderId="24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2" borderId="0" xfId="0" applyNumberFormat="1" applyFont="1" applyFill="1" applyBorder="1" applyAlignment="1">
      <alignment vertical="top" wrapText="1"/>
    </xf>
    <xf numFmtId="3" fontId="22" fillId="2" borderId="19" xfId="0" applyNumberFormat="1" applyFont="1" applyFill="1" applyBorder="1" applyAlignment="1">
      <alignment vertical="top" wrapText="1"/>
    </xf>
    <xf numFmtId="3" fontId="22" fillId="2" borderId="2" xfId="0" applyNumberFormat="1" applyFont="1" applyFill="1" applyBorder="1" applyAlignment="1">
      <alignment vertical="top" wrapText="1"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22" fillId="2" borderId="3" xfId="0" applyNumberFormat="1" applyFont="1" applyFill="1" applyBorder="1" applyAlignment="1">
      <alignment vertical="top" wrapText="1"/>
    </xf>
    <xf numFmtId="3" fontId="22" fillId="2" borderId="4" xfId="0" applyNumberFormat="1" applyFont="1" applyFill="1" applyBorder="1" applyAlignment="1">
      <alignment vertical="top" wrapText="1"/>
    </xf>
    <xf numFmtId="3" fontId="47" fillId="0" borderId="3" xfId="0" applyNumberFormat="1" applyFont="1" applyBorder="1" applyAlignment="1">
      <alignment horizontal="right"/>
    </xf>
    <xf numFmtId="3" fontId="47" fillId="0" borderId="4" xfId="0" applyNumberFormat="1" applyFont="1" applyBorder="1" applyAlignment="1">
      <alignment horizontal="right"/>
    </xf>
    <xf numFmtId="9" fontId="47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67" fillId="0" borderId="16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0" fontId="11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justify"/>
    </xf>
    <xf numFmtId="0" fontId="5" fillId="0" borderId="0" xfId="0" applyFont="1" applyAlignment="1">
      <alignment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Alignment="1" quotePrefix="1">
      <alignment/>
    </xf>
    <xf numFmtId="3" fontId="23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wrapText="1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 horizontal="left"/>
    </xf>
    <xf numFmtId="3" fontId="67" fillId="0" borderId="19" xfId="0" applyNumberFormat="1" applyFont="1" applyBorder="1" applyAlignment="1">
      <alignment horizontal="right"/>
    </xf>
    <xf numFmtId="3" fontId="67" fillId="0" borderId="2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0" borderId="22" xfId="0" applyNumberFormat="1" applyFont="1" applyBorder="1" applyAlignment="1">
      <alignment horizontal="left"/>
    </xf>
    <xf numFmtId="3" fontId="22" fillId="2" borderId="19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horizontal="right"/>
    </xf>
    <xf numFmtId="0" fontId="71" fillId="0" borderId="0" xfId="0" applyFont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9" fillId="0" borderId="2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47" fillId="0" borderId="2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 horizontal="left" wrapText="1"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72" fillId="0" borderId="0" xfId="0" applyNumberFormat="1" applyFont="1" applyAlignment="1">
      <alignment vertical="center" wrapText="1"/>
    </xf>
    <xf numFmtId="3" fontId="72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9" fontId="12" fillId="0" borderId="0" xfId="0" applyNumberFormat="1" applyFont="1" applyAlignment="1">
      <alignment horizontal="center"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Alignment="1" quotePrefix="1">
      <alignment horizontal="right"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3" fontId="74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9" fontId="75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/>
    </xf>
    <xf numFmtId="9" fontId="15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Alignment="1">
      <alignment/>
    </xf>
    <xf numFmtId="3" fontId="40" fillId="0" borderId="0" xfId="0" applyNumberFormat="1" applyFont="1" applyAlignment="1">
      <alignment vertical="justify" wrapText="1"/>
    </xf>
    <xf numFmtId="3" fontId="40" fillId="0" borderId="0" xfId="0" applyNumberFormat="1" applyFont="1" applyFill="1" applyBorder="1" applyAlignment="1">
      <alignment vertical="justify" wrapText="1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vertical="justify" wrapText="1"/>
    </xf>
    <xf numFmtId="0" fontId="8" fillId="0" borderId="0" xfId="0" applyNumberFormat="1" applyFont="1" applyFill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vertical="justify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Fill="1" applyAlignment="1">
      <alignment vertical="justify"/>
    </xf>
    <xf numFmtId="3" fontId="3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5" fillId="3" borderId="0" xfId="0" applyNumberFormat="1" applyFont="1" applyFill="1" applyBorder="1" applyAlignment="1">
      <alignment vertical="center"/>
    </xf>
    <xf numFmtId="3" fontId="51" fillId="3" borderId="0" xfId="0" applyNumberFormat="1" applyFont="1" applyFill="1" applyBorder="1" applyAlignment="1">
      <alignment vertical="center"/>
    </xf>
    <xf numFmtId="3" fontId="42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8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49" fillId="0" borderId="0" xfId="0" applyNumberFormat="1" applyFont="1" applyBorder="1" applyAlignment="1">
      <alignment horizontal="center" wrapText="1"/>
    </xf>
    <xf numFmtId="3" fontId="60" fillId="3" borderId="26" xfId="0" applyNumberFormat="1" applyFont="1" applyFill="1" applyBorder="1" applyAlignment="1">
      <alignment horizontal="center" vertical="center" wrapText="1"/>
    </xf>
    <xf numFmtId="3" fontId="60" fillId="3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60" fillId="3" borderId="14" xfId="0" applyNumberFormat="1" applyFont="1" applyFill="1" applyBorder="1" applyAlignment="1">
      <alignment horizontal="center" vertical="center" wrapText="1"/>
    </xf>
    <xf numFmtId="3" fontId="60" fillId="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 quotePrefix="1">
      <alignment horizontal="left"/>
    </xf>
    <xf numFmtId="3" fontId="51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65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 quotePrefix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842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FAB!$AD$26</c:f>
              <c:strCache>
                <c:ptCount val="1"/>
                <c:pt idx="0">
                  <c:v>Tourteaux de colza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FAB!$AD$27:$AD$29</c:f>
              <c:numCache/>
            </c:numRef>
          </c:val>
        </c:ser>
        <c:ser>
          <c:idx val="1"/>
          <c:order val="1"/>
          <c:tx>
            <c:strRef>
              <c:f>FAB!$AE$26</c:f>
              <c:strCache>
                <c:ptCount val="1"/>
                <c:pt idx="0">
                  <c:v>Tourteaux de 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FAB!$AE$27:$AE$29</c:f>
              <c:numCache/>
            </c:numRef>
          </c:val>
        </c:ser>
        <c:ser>
          <c:idx val="3"/>
          <c:order val="2"/>
          <c:tx>
            <c:strRef>
              <c:f>FAB!$AG$26</c:f>
              <c:strCache>
                <c:ptCount val="1"/>
                <c:pt idx="0">
                  <c:v>Tourteaux de tournesol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FAB!$AG$27:$AG$29</c:f>
              <c:numCache/>
            </c:numRef>
          </c:val>
        </c:ser>
        <c:gapWidth val="170"/>
        <c:axId val="63860017"/>
        <c:axId val="24873854"/>
      </c:barChart>
      <c:catAx>
        <c:axId val="63860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73854"/>
        <c:crosses val="autoZero"/>
        <c:auto val="1"/>
        <c:lblOffset val="100"/>
        <c:noMultiLvlLbl val="0"/>
      </c:catAx>
      <c:valAx>
        <c:axId val="2487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0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25"/>
          <c:y val="0"/>
          <c:w val="0.668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colza'!$AF$12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colza'!$AF$13:$AF$24</c:f>
              <c:numCache>
                <c:ptCount val="12"/>
                <c:pt idx="0">
                  <c:v>114551.192</c:v>
                </c:pt>
                <c:pt idx="1">
                  <c:v>126998.27700000007</c:v>
                </c:pt>
                <c:pt idx="2">
                  <c:v>125065.36199999998</c:v>
                </c:pt>
                <c:pt idx="3">
                  <c:v>123970.51000000001</c:v>
                </c:pt>
                <c:pt idx="4">
                  <c:v>136141.64200000002</c:v>
                </c:pt>
                <c:pt idx="5">
                  <c:v>144986.283</c:v>
                </c:pt>
                <c:pt idx="6">
                  <c:v>142469.65599999996</c:v>
                </c:pt>
                <c:pt idx="7">
                  <c:v>133478.2200000001</c:v>
                </c:pt>
                <c:pt idx="8">
                  <c:v>136560.41400000002</c:v>
                </c:pt>
                <c:pt idx="9">
                  <c:v>117272.80699999993</c:v>
                </c:pt>
                <c:pt idx="10">
                  <c:v>108862.75500000003</c:v>
                </c:pt>
                <c:pt idx="11">
                  <c:v>100689.22399999996</c:v>
                </c:pt>
              </c:numCache>
            </c:numRef>
          </c:val>
        </c:ser>
        <c:ser>
          <c:idx val="1"/>
          <c:order val="1"/>
          <c:tx>
            <c:strRef>
              <c:f>'tourteaux colza'!$AG$12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colza'!$AG$13:$AG$24</c:f>
              <c:numCache>
                <c:ptCount val="12"/>
                <c:pt idx="0">
                  <c:v>104449.47100000002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41367"/>
        <c:axId val="23937772"/>
      </c:barChart>
      <c:catAx>
        <c:axId val="184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37772"/>
        <c:crosses val="autoZero"/>
        <c:auto val="1"/>
        <c:lblOffset val="100"/>
        <c:noMultiLvlLbl val="0"/>
      </c:catAx>
      <c:valAx>
        <c:axId val="23937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0275"/>
          <c:w val="0.1097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tournesol'!$AF$6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tournesol'!$AF$7:$AF$18</c:f>
              <c:numCache>
                <c:ptCount val="12"/>
                <c:pt idx="0">
                  <c:v>61073.66999999997</c:v>
                </c:pt>
                <c:pt idx="1">
                  <c:v>65251.791000000034</c:v>
                </c:pt>
                <c:pt idx="2">
                  <c:v>62850.44700000001</c:v>
                </c:pt>
                <c:pt idx="3">
                  <c:v>70202.78500000003</c:v>
                </c:pt>
                <c:pt idx="4">
                  <c:v>74727.83500000002</c:v>
                </c:pt>
                <c:pt idx="5">
                  <c:v>78156.92799999997</c:v>
                </c:pt>
                <c:pt idx="6">
                  <c:v>78563.23400000001</c:v>
                </c:pt>
                <c:pt idx="7">
                  <c:v>79560.34899999997</c:v>
                </c:pt>
                <c:pt idx="8">
                  <c:v>83559.62700000005</c:v>
                </c:pt>
                <c:pt idx="9">
                  <c:v>82704.90800000002</c:v>
                </c:pt>
                <c:pt idx="10">
                  <c:v>83470.81000000003</c:v>
                </c:pt>
                <c:pt idx="11">
                  <c:v>81108.10699999999</c:v>
                </c:pt>
              </c:numCache>
            </c:numRef>
          </c:val>
        </c:ser>
        <c:ser>
          <c:idx val="1"/>
          <c:order val="1"/>
          <c:tx>
            <c:strRef>
              <c:f>'tourteaux tournesol'!$AG$6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tournesol'!$AG$7:$AG$18</c:f>
              <c:numCache>
                <c:ptCount val="12"/>
                <c:pt idx="0">
                  <c:v>82044.65800000001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755581"/>
        <c:axId val="18951642"/>
      </c:barChart>
      <c:catAx>
        <c:axId val="4275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51642"/>
        <c:crosses val="autoZero"/>
        <c:auto val="1"/>
        <c:lblOffset val="100"/>
        <c:noMultiLvlLbl val="0"/>
      </c:catAx>
      <c:valAx>
        <c:axId val="18951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55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33425"/>
          <c:w val="0.109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soja'!$AE$6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soja'!$AE$7:$AE$18</c:f>
              <c:numCache>
                <c:ptCount val="12"/>
                <c:pt idx="0">
                  <c:v>201036.29300000003</c:v>
                </c:pt>
                <c:pt idx="1">
                  <c:v>213836.90300000008</c:v>
                </c:pt>
                <c:pt idx="2">
                  <c:v>201421.18900000007</c:v>
                </c:pt>
                <c:pt idx="3">
                  <c:v>210036.77899999995</c:v>
                </c:pt>
                <c:pt idx="4">
                  <c:v>226061.1779999999</c:v>
                </c:pt>
                <c:pt idx="5">
                  <c:v>236999.97000000003</c:v>
                </c:pt>
                <c:pt idx="6">
                  <c:v>235627.50600000002</c:v>
                </c:pt>
                <c:pt idx="7">
                  <c:v>219604.4360000001</c:v>
                </c:pt>
                <c:pt idx="8">
                  <c:v>222396.793</c:v>
                </c:pt>
                <c:pt idx="9">
                  <c:v>202085.389</c:v>
                </c:pt>
                <c:pt idx="10">
                  <c:v>202677.75600000002</c:v>
                </c:pt>
                <c:pt idx="11">
                  <c:v>190395.0000000001</c:v>
                </c:pt>
              </c:numCache>
            </c:numRef>
          </c:val>
        </c:ser>
        <c:ser>
          <c:idx val="1"/>
          <c:order val="1"/>
          <c:tx>
            <c:strRef>
              <c:f>'tourteaux soja'!$AF$6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soja'!$AF$7:$AF$18</c:f>
              <c:numCache>
                <c:ptCount val="12"/>
                <c:pt idx="0">
                  <c:v>196748.49900000013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044755"/>
        <c:axId val="48710904"/>
      </c:barChart>
      <c:catAx>
        <c:axId val="4504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10904"/>
        <c:crosses val="autoZero"/>
        <c:auto val="1"/>
        <c:lblOffset val="100"/>
        <c:noMultiLvlLbl val="0"/>
      </c:catAx>
      <c:valAx>
        <c:axId val="48710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4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0275"/>
          <c:w val="0.1082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lin'!$AE$3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lin'!$AE$4:$AE$15</c:f>
              <c:numCache>
                <c:ptCount val="12"/>
                <c:pt idx="0">
                  <c:v>95.7</c:v>
                </c:pt>
                <c:pt idx="1">
                  <c:v>124.89999999999999</c:v>
                </c:pt>
                <c:pt idx="2">
                  <c:v>117.8</c:v>
                </c:pt>
                <c:pt idx="3">
                  <c:v>98.89999999999999</c:v>
                </c:pt>
                <c:pt idx="4">
                  <c:v>113.7</c:v>
                </c:pt>
                <c:pt idx="5">
                  <c:v>106.5</c:v>
                </c:pt>
                <c:pt idx="6">
                  <c:v>173</c:v>
                </c:pt>
                <c:pt idx="7">
                  <c:v>159.6</c:v>
                </c:pt>
                <c:pt idx="8">
                  <c:v>177.6</c:v>
                </c:pt>
                <c:pt idx="9">
                  <c:v>170.94500000000002</c:v>
                </c:pt>
                <c:pt idx="10">
                  <c:v>236.44500000000002</c:v>
                </c:pt>
                <c:pt idx="11">
                  <c:v>236.44</c:v>
                </c:pt>
              </c:numCache>
            </c:numRef>
          </c:val>
        </c:ser>
        <c:ser>
          <c:idx val="1"/>
          <c:order val="1"/>
          <c:tx>
            <c:strRef>
              <c:f>'tourteaux lin'!$AF$3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lin'!$AF$4:$AF$15</c:f>
              <c:numCache>
                <c:ptCount val="12"/>
                <c:pt idx="0">
                  <c:v>165.17000000000002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261977"/>
        <c:axId val="44861382"/>
      </c:barChart>
      <c:catAx>
        <c:axId val="2926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1382"/>
        <c:crosses val="autoZero"/>
        <c:auto val="1"/>
        <c:lblOffset val="100"/>
        <c:noMultiLvlLbl val="0"/>
      </c:catAx>
      <c:valAx>
        <c:axId val="44861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61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1775"/>
          <c:w val="0.80575"/>
          <c:h val="0.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FAB!$AC$6</c:f>
              <c:strCache>
                <c:ptCount val="1"/>
                <c:pt idx="0">
                  <c:v>Colza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FAB!$AC$7:$AC$14</c:f>
              <c:numCache/>
            </c:numRef>
          </c:val>
          <c:shape val="box"/>
        </c:ser>
        <c:ser>
          <c:idx val="1"/>
          <c:order val="1"/>
          <c:tx>
            <c:strRef>
              <c:f>FAB!$AE$6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FAB!$AE$7:$AE$14</c:f>
              <c:numCache/>
            </c:numRef>
          </c:val>
          <c:shape val="box"/>
        </c:ser>
        <c:ser>
          <c:idx val="2"/>
          <c:order val="2"/>
          <c:tx>
            <c:strRef>
              <c:f>FAB!$AG$6</c:f>
              <c:strCache>
                <c:ptCount val="1"/>
                <c:pt idx="0">
                  <c:v>Pois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FAB!$AG$7:$AG$14</c:f>
              <c:numCache/>
            </c:numRef>
          </c:val>
          <c:shape val="box"/>
        </c:ser>
        <c:ser>
          <c:idx val="4"/>
          <c:order val="3"/>
          <c:tx>
            <c:strRef>
              <c:f>FAB!$AH$6</c:f>
              <c:strCache>
                <c:ptCount val="1"/>
                <c:pt idx="0">
                  <c:v>Fèves et fèveroles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FAB!$AH$7:$AH$14</c:f>
              <c:numCache/>
            </c:numRef>
          </c:val>
          <c:shape val="box"/>
        </c:ser>
        <c:shape val="box"/>
        <c:axId val="54924647"/>
        <c:axId val="42931772"/>
      </c:bar3DChart>
      <c:catAx>
        <c:axId val="5492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31772"/>
        <c:crosses val="autoZero"/>
        <c:auto val="1"/>
        <c:lblOffset val="100"/>
        <c:noMultiLvlLbl val="0"/>
      </c:catAx>
      <c:valAx>
        <c:axId val="42931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24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15875"/>
          <c:w val="0.311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colza!$AC$6:$AC$17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colza!$AD$5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colza!$AD$6:$AD$17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colza!$AE$5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242125"/>
        <c:axId val="7712170"/>
      </c:barChart>
      <c:catAx>
        <c:axId val="2124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2170"/>
        <c:crosses val="autoZero"/>
        <c:auto val="1"/>
        <c:lblOffset val="100"/>
        <c:noMultiLvlLbl val="0"/>
      </c:catAx>
      <c:valAx>
        <c:axId val="7712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07"/>
          <c:w val="0.15575"/>
          <c:h val="0.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1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tournesol!$Z$4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tournesol!$Z$5:$Z$16</c:f>
              <c:numCache>
                <c:ptCount val="12"/>
                <c:pt idx="0">
                  <c:v>1024.27</c:v>
                </c:pt>
                <c:pt idx="1">
                  <c:v>866.876</c:v>
                </c:pt>
                <c:pt idx="2">
                  <c:v>1656.363</c:v>
                </c:pt>
                <c:pt idx="3">
                  <c:v>1229.4429999999998</c:v>
                </c:pt>
                <c:pt idx="4">
                  <c:v>1109.99</c:v>
                </c:pt>
                <c:pt idx="5">
                  <c:v>1066.585</c:v>
                </c:pt>
                <c:pt idx="6">
                  <c:v>1030.817</c:v>
                </c:pt>
                <c:pt idx="7">
                  <c:v>1271.661</c:v>
                </c:pt>
                <c:pt idx="8">
                  <c:v>1079.1730000000002</c:v>
                </c:pt>
                <c:pt idx="9">
                  <c:v>903.546</c:v>
                </c:pt>
                <c:pt idx="10">
                  <c:v>821.7299999999999</c:v>
                </c:pt>
                <c:pt idx="11">
                  <c:v>765.124</c:v>
                </c:pt>
              </c:numCache>
            </c:numRef>
          </c:val>
        </c:ser>
        <c:ser>
          <c:idx val="1"/>
          <c:order val="1"/>
          <c:tx>
            <c:strRef>
              <c:f>tournesol!$AA$4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tournesol!$AA$5:$AA$17</c:f>
              <c:numCache>
                <c:ptCount val="13"/>
                <c:pt idx="0">
                  <c:v>559.2570000000001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tournesol!$AB$4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tournesol!$AB$5:$AB$17</c:f>
              <c:numCache>
                <c:ptCount val="13"/>
                <c:pt idx="0">
                  <c:v>694.44</c:v>
                </c:pt>
                <c:pt idx="1">
                  <c:v>433.36000000000007</c:v>
                </c:pt>
                <c:pt idx="2">
                  <c:v>768.5199999999999</c:v>
                </c:pt>
                <c:pt idx="3">
                  <c:v>1120.52</c:v>
                </c:pt>
                <c:pt idx="4">
                  <c:v>1250.66</c:v>
                </c:pt>
                <c:pt idx="5">
                  <c:v>1444</c:v>
                </c:pt>
                <c:pt idx="6">
                  <c:v>1448.34</c:v>
                </c:pt>
                <c:pt idx="7">
                  <c:v>1166.7008</c:v>
                </c:pt>
                <c:pt idx="8">
                  <c:v>1508.2107999999998</c:v>
                </c:pt>
                <c:pt idx="9">
                  <c:v>1591.3521999999998</c:v>
                </c:pt>
                <c:pt idx="10">
                  <c:v>1607.6444</c:v>
                </c:pt>
                <c:pt idx="11">
                  <c:v>1430.6422</c:v>
                </c:pt>
                <c:pt idx="12">
                  <c:v>0</c:v>
                </c:pt>
              </c:numCache>
            </c:numRef>
          </c:val>
        </c:ser>
        <c:axId val="33149347"/>
        <c:axId val="28288328"/>
      </c:barChart>
      <c:catAx>
        <c:axId val="3314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88328"/>
        <c:crosses val="autoZero"/>
        <c:auto val="1"/>
        <c:lblOffset val="100"/>
        <c:noMultiLvlLbl val="0"/>
      </c:catAx>
      <c:valAx>
        <c:axId val="28288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6325"/>
          <c:w val="0.13125"/>
          <c:h val="0.5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soja!$AE$5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soja!$AE$6:$AE$17</c:f>
              <c:numCache>
                <c:ptCount val="12"/>
                <c:pt idx="0">
                  <c:v>4540.696999999999</c:v>
                </c:pt>
                <c:pt idx="1">
                  <c:v>4875.700000000001</c:v>
                </c:pt>
                <c:pt idx="2">
                  <c:v>4362.178000000001</c:v>
                </c:pt>
                <c:pt idx="3">
                  <c:v>5046.224999999999</c:v>
                </c:pt>
                <c:pt idx="4">
                  <c:v>5017.909</c:v>
                </c:pt>
                <c:pt idx="5">
                  <c:v>4510.4439999999995</c:v>
                </c:pt>
                <c:pt idx="6">
                  <c:v>4858.153</c:v>
                </c:pt>
                <c:pt idx="7">
                  <c:v>5289.218</c:v>
                </c:pt>
                <c:pt idx="8">
                  <c:v>6176.026000000002</c:v>
                </c:pt>
                <c:pt idx="9">
                  <c:v>6016.397000000002</c:v>
                </c:pt>
                <c:pt idx="10">
                  <c:v>7308.626000000001</c:v>
                </c:pt>
                <c:pt idx="11">
                  <c:v>5663.096</c:v>
                </c:pt>
              </c:numCache>
            </c:numRef>
          </c:val>
        </c:ser>
        <c:ser>
          <c:idx val="1"/>
          <c:order val="1"/>
          <c:tx>
            <c:strRef>
              <c:f>soja!$AF$5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soja!$AF$6:$AF$17</c:f>
              <c:numCache>
                <c:ptCount val="12"/>
                <c:pt idx="0">
                  <c:v>5349.751999999999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soja!$AG$5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soja!$AG$6:$AG$17</c:f>
              <c:numCache>
                <c:ptCount val="12"/>
                <c:pt idx="0">
                  <c:v>5895.6888</c:v>
                </c:pt>
                <c:pt idx="1">
                  <c:v>6013.429000000001</c:v>
                </c:pt>
                <c:pt idx="2">
                  <c:v>5201.632799999999</c:v>
                </c:pt>
                <c:pt idx="3">
                  <c:v>5884.5346</c:v>
                </c:pt>
                <c:pt idx="4">
                  <c:v>6313.618399999999</c:v>
                </c:pt>
                <c:pt idx="5">
                  <c:v>6625.6834</c:v>
                </c:pt>
                <c:pt idx="6">
                  <c:v>6359.869</c:v>
                </c:pt>
                <c:pt idx="7">
                  <c:v>6219.3986</c:v>
                </c:pt>
                <c:pt idx="8">
                  <c:v>6489.491400000001</c:v>
                </c:pt>
                <c:pt idx="9">
                  <c:v>6010.6494</c:v>
                </c:pt>
                <c:pt idx="10">
                  <c:v>5866.027999999999</c:v>
                </c:pt>
                <c:pt idx="11">
                  <c:v>6029.859200000001</c:v>
                </c:pt>
              </c:numCache>
            </c:numRef>
          </c:val>
        </c:ser>
        <c:axId val="32203945"/>
        <c:axId val="15998102"/>
      </c:barChart>
      <c:catAx>
        <c:axId val="3220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98102"/>
        <c:crosses val="autoZero"/>
        <c:auto val="1"/>
        <c:lblOffset val="100"/>
        <c:noMultiLvlLbl val="0"/>
      </c:catAx>
      <c:valAx>
        <c:axId val="1599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3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07375"/>
          <c:w val="0.10975"/>
          <c:h val="0.5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03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lin!$V$5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lin!$V$6:$V$16</c:f>
              <c:numCache>
                <c:ptCount val="11"/>
                <c:pt idx="0">
                  <c:v>5.8</c:v>
                </c:pt>
                <c:pt idx="1">
                  <c:v>0</c:v>
                </c:pt>
                <c:pt idx="2">
                  <c:v>0.55</c:v>
                </c:pt>
                <c:pt idx="3">
                  <c:v>0.84</c:v>
                </c:pt>
                <c:pt idx="4">
                  <c:v>0.57</c:v>
                </c:pt>
                <c:pt idx="5">
                  <c:v>0.72</c:v>
                </c:pt>
                <c:pt idx="6">
                  <c:v>16.84</c:v>
                </c:pt>
                <c:pt idx="7">
                  <c:v>14.915</c:v>
                </c:pt>
                <c:pt idx="8">
                  <c:v>24.265</c:v>
                </c:pt>
                <c:pt idx="9">
                  <c:v>25.48</c:v>
                </c:pt>
                <c:pt idx="10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lin!$W$5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lin!$W$6:$W$16</c:f>
              <c:numCache>
                <c:ptCount val="11"/>
                <c:pt idx="0">
                  <c:v>3.7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lin!$X$5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lin!$X$6:$X$16</c:f>
              <c:numCache>
                <c:ptCount val="11"/>
                <c:pt idx="0">
                  <c:v>57.62</c:v>
                </c:pt>
                <c:pt idx="1">
                  <c:v>113.02000000000001</c:v>
                </c:pt>
                <c:pt idx="2">
                  <c:v>61.980000000000004</c:v>
                </c:pt>
                <c:pt idx="3">
                  <c:v>71.16</c:v>
                </c:pt>
                <c:pt idx="4">
                  <c:v>89.60000000000001</c:v>
                </c:pt>
                <c:pt idx="5">
                  <c:v>88.24</c:v>
                </c:pt>
                <c:pt idx="6">
                  <c:v>69.96000000000001</c:v>
                </c:pt>
                <c:pt idx="7">
                  <c:v>59.68000000000001</c:v>
                </c:pt>
                <c:pt idx="8">
                  <c:v>68.17999999999999</c:v>
                </c:pt>
                <c:pt idx="9">
                  <c:v>52.78</c:v>
                </c:pt>
                <c:pt idx="10">
                  <c:v>55.22</c:v>
                </c:pt>
              </c:numCache>
            </c:numRef>
          </c:val>
        </c:ser>
        <c:gapWidth val="0"/>
        <c:axId val="6648735"/>
        <c:axId val="19324692"/>
      </c:barChart>
      <c:catAx>
        <c:axId val="664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24692"/>
        <c:crosses val="autoZero"/>
        <c:auto val="1"/>
        <c:lblOffset val="100"/>
        <c:noMultiLvlLbl val="0"/>
      </c:catAx>
      <c:valAx>
        <c:axId val="19324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8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21"/>
          <c:w val="0.15575"/>
          <c:h val="0.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4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pois!$AG$10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pois!$AG$11:$AG$22</c:f>
              <c:numCache>
                <c:ptCount val="12"/>
                <c:pt idx="0">
                  <c:v>11542.000000000002</c:v>
                </c:pt>
                <c:pt idx="1">
                  <c:v>8727.492</c:v>
                </c:pt>
                <c:pt idx="2">
                  <c:v>6924.6010000000015</c:v>
                </c:pt>
                <c:pt idx="3">
                  <c:v>4648.84</c:v>
                </c:pt>
                <c:pt idx="4">
                  <c:v>3326.4669999999996</c:v>
                </c:pt>
                <c:pt idx="5">
                  <c:v>2834.3619999999987</c:v>
                </c:pt>
                <c:pt idx="6">
                  <c:v>2628.897999999999</c:v>
                </c:pt>
                <c:pt idx="7">
                  <c:v>4775.455</c:v>
                </c:pt>
                <c:pt idx="8">
                  <c:v>5672.683999999999</c:v>
                </c:pt>
                <c:pt idx="9">
                  <c:v>5892.496</c:v>
                </c:pt>
                <c:pt idx="10">
                  <c:v>5969.008</c:v>
                </c:pt>
                <c:pt idx="11">
                  <c:v>3469.49</c:v>
                </c:pt>
              </c:numCache>
            </c:numRef>
          </c:val>
        </c:ser>
        <c:ser>
          <c:idx val="1"/>
          <c:order val="1"/>
          <c:tx>
            <c:strRef>
              <c:f>pois!$AH$10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pois!$AH$11:$AH$22</c:f>
              <c:numCache>
                <c:ptCount val="12"/>
                <c:pt idx="0">
                  <c:v>3841.5609999999992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pois!$AI$10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pois!$AI$11:$AI$22</c:f>
              <c:numCache>
                <c:ptCount val="12"/>
                <c:pt idx="0">
                  <c:v>26233.06</c:v>
                </c:pt>
                <c:pt idx="1">
                  <c:v>28981.371799999997</c:v>
                </c:pt>
                <c:pt idx="2">
                  <c:v>28984.7722</c:v>
                </c:pt>
                <c:pt idx="3">
                  <c:v>28210.898999999998</c:v>
                </c:pt>
                <c:pt idx="4">
                  <c:v>27873.722200000004</c:v>
                </c:pt>
                <c:pt idx="5">
                  <c:v>28183.563599999998</c:v>
                </c:pt>
                <c:pt idx="6">
                  <c:v>26655.7542</c:v>
                </c:pt>
                <c:pt idx="7">
                  <c:v>24294.650600000008</c:v>
                </c:pt>
                <c:pt idx="8">
                  <c:v>26986.622399999997</c:v>
                </c:pt>
                <c:pt idx="9">
                  <c:v>21430.2756</c:v>
                </c:pt>
                <c:pt idx="10">
                  <c:v>18893.652000000006</c:v>
                </c:pt>
                <c:pt idx="11">
                  <c:v>16008.6978</c:v>
                </c:pt>
              </c:numCache>
            </c:numRef>
          </c:val>
        </c:ser>
        <c:axId val="49894405"/>
        <c:axId val="44647490"/>
      </c:barChart>
      <c:catAx>
        <c:axId val="498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7490"/>
        <c:crosses val="autoZero"/>
        <c:auto val="1"/>
        <c:lblOffset val="100"/>
        <c:noMultiLvlLbl val="0"/>
      </c:catAx>
      <c:valAx>
        <c:axId val="44647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4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03675"/>
          <c:w val="0.10825"/>
          <c:h val="0.7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féves!$X$7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féves!$X$8:$X$19</c:f>
              <c:numCache>
                <c:ptCount val="12"/>
                <c:pt idx="0">
                  <c:v>1120.674</c:v>
                </c:pt>
                <c:pt idx="1">
                  <c:v>1002.104</c:v>
                </c:pt>
                <c:pt idx="2">
                  <c:v>1012.889</c:v>
                </c:pt>
                <c:pt idx="3">
                  <c:v>835.7529999999999</c:v>
                </c:pt>
                <c:pt idx="4">
                  <c:v>971.8430000000001</c:v>
                </c:pt>
                <c:pt idx="5">
                  <c:v>1055.4850000000001</c:v>
                </c:pt>
                <c:pt idx="6">
                  <c:v>1070.356</c:v>
                </c:pt>
                <c:pt idx="7">
                  <c:v>1136.7640000000001</c:v>
                </c:pt>
                <c:pt idx="8">
                  <c:v>1243.5810000000001</c:v>
                </c:pt>
                <c:pt idx="9">
                  <c:v>916.2100000000003</c:v>
                </c:pt>
                <c:pt idx="10">
                  <c:v>796.8069999999998</c:v>
                </c:pt>
                <c:pt idx="11">
                  <c:v>686.2110000000001</c:v>
                </c:pt>
              </c:numCache>
            </c:numRef>
          </c:val>
        </c:ser>
        <c:ser>
          <c:idx val="1"/>
          <c:order val="1"/>
          <c:tx>
            <c:strRef>
              <c:f>féves!$Y$7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féves!$Y$8:$Y$19</c:f>
              <c:numCache>
                <c:ptCount val="12"/>
                <c:pt idx="0">
                  <c:v>771.402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féves!$Z$7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féves!$Z$8:$Z$19</c:f>
              <c:numCache>
                <c:ptCount val="12"/>
                <c:pt idx="0">
                  <c:v>1917.84</c:v>
                </c:pt>
                <c:pt idx="1">
                  <c:v>1343.46</c:v>
                </c:pt>
                <c:pt idx="2">
                  <c:v>2109.74</c:v>
                </c:pt>
                <c:pt idx="3">
                  <c:v>2241.228</c:v>
                </c:pt>
                <c:pt idx="4">
                  <c:v>2142.9562000000005</c:v>
                </c:pt>
                <c:pt idx="5">
                  <c:v>2205.3298</c:v>
                </c:pt>
                <c:pt idx="6">
                  <c:v>1944.3239999999998</c:v>
                </c:pt>
                <c:pt idx="7">
                  <c:v>1754.022</c:v>
                </c:pt>
                <c:pt idx="8">
                  <c:v>1755.7643999999998</c:v>
                </c:pt>
                <c:pt idx="9">
                  <c:v>1687.8364</c:v>
                </c:pt>
                <c:pt idx="10">
                  <c:v>1871.6114</c:v>
                </c:pt>
                <c:pt idx="11">
                  <c:v>1887.9364</c:v>
                </c:pt>
              </c:numCache>
            </c:numRef>
          </c:val>
        </c:ser>
        <c:axId val="43546459"/>
        <c:axId val="29233056"/>
      </c:barChart>
      <c:catAx>
        <c:axId val="4354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3056"/>
        <c:crosses val="autoZero"/>
        <c:auto val="1"/>
        <c:lblOffset val="100"/>
        <c:noMultiLvlLbl val="0"/>
      </c:catAx>
      <c:valAx>
        <c:axId val="2923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2365"/>
          <c:w val="0.15575"/>
          <c:h val="0.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lupin!$AG$8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lupin!$AG$9:$AG$20</c:f>
              <c:numCache>
                <c:ptCount val="12"/>
                <c:pt idx="0">
                  <c:v>4.4</c:v>
                </c:pt>
                <c:pt idx="1">
                  <c:v>2.5</c:v>
                </c:pt>
                <c:pt idx="2">
                  <c:v>3.5</c:v>
                </c:pt>
                <c:pt idx="3">
                  <c:v>6.4</c:v>
                </c:pt>
                <c:pt idx="4">
                  <c:v>10.4</c:v>
                </c:pt>
                <c:pt idx="5">
                  <c:v>11.5</c:v>
                </c:pt>
                <c:pt idx="6">
                  <c:v>17.1</c:v>
                </c:pt>
                <c:pt idx="7">
                  <c:v>19.1</c:v>
                </c:pt>
                <c:pt idx="8">
                  <c:v>4.6</c:v>
                </c:pt>
                <c:pt idx="9">
                  <c:v>7.8</c:v>
                </c:pt>
                <c:pt idx="10">
                  <c:v>8.4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lupin!$AH$8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lupin!$AH$9:$AH$20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lupin!$AI$8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lupin!$AI$9:$AI$20</c:f>
              <c:numCache>
                <c:ptCount val="12"/>
                <c:pt idx="0">
                  <c:v>24.44</c:v>
                </c:pt>
                <c:pt idx="1">
                  <c:v>14.559999999999999</c:v>
                </c:pt>
                <c:pt idx="2">
                  <c:v>20.680000000000003</c:v>
                </c:pt>
                <c:pt idx="3">
                  <c:v>21.580000000000005</c:v>
                </c:pt>
                <c:pt idx="4">
                  <c:v>33.519999999999996</c:v>
                </c:pt>
                <c:pt idx="5">
                  <c:v>22.3</c:v>
                </c:pt>
                <c:pt idx="6">
                  <c:v>18.400000000000002</c:v>
                </c:pt>
                <c:pt idx="7">
                  <c:v>14.540000000000001</c:v>
                </c:pt>
                <c:pt idx="8">
                  <c:v>25.7</c:v>
                </c:pt>
                <c:pt idx="9">
                  <c:v>21.86</c:v>
                </c:pt>
                <c:pt idx="10">
                  <c:v>15.780000000000003</c:v>
                </c:pt>
                <c:pt idx="11">
                  <c:v>18.98</c:v>
                </c:pt>
              </c:numCache>
            </c:numRef>
          </c:val>
        </c:ser>
        <c:axId val="44485409"/>
        <c:axId val="41439406"/>
      </c:barChart>
      <c:catAx>
        <c:axId val="4448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39406"/>
        <c:crosses val="autoZero"/>
        <c:auto val="1"/>
        <c:lblOffset val="100"/>
        <c:noMultiLvlLbl val="0"/>
      </c:catAx>
      <c:valAx>
        <c:axId val="41439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85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7125"/>
          <c:w val="0.1557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31</xdr:row>
      <xdr:rowOff>133350</xdr:rowOff>
    </xdr:from>
    <xdr:to>
      <xdr:col>14</xdr:col>
      <xdr:colOff>257175</xdr:colOff>
      <xdr:row>33</xdr:row>
      <xdr:rowOff>114300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1562100" y="5791200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9</xdr:col>
      <xdr:colOff>9525</xdr:colOff>
      <xdr:row>37</xdr:row>
      <xdr:rowOff>114300</xdr:rowOff>
    </xdr:from>
    <xdr:to>
      <xdr:col>15</xdr:col>
      <xdr:colOff>180975</xdr:colOff>
      <xdr:row>47</xdr:row>
      <xdr:rowOff>190500</xdr:rowOff>
    </xdr:to>
    <xdr:graphicFrame>
      <xdr:nvGraphicFramePr>
        <xdr:cNvPr id="2" name="Chart 101"/>
        <xdr:cNvGraphicFramePr/>
      </xdr:nvGraphicFramePr>
      <xdr:xfrm>
        <a:off x="5162550" y="6781800"/>
        <a:ext cx="3562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8</xdr:col>
      <xdr:colOff>276225</xdr:colOff>
      <xdr:row>49</xdr:row>
      <xdr:rowOff>104775</xdr:rowOff>
    </xdr:to>
    <xdr:graphicFrame>
      <xdr:nvGraphicFramePr>
        <xdr:cNvPr id="3" name="Chart 102"/>
        <xdr:cNvGraphicFramePr/>
      </xdr:nvGraphicFramePr>
      <xdr:xfrm>
        <a:off x="0" y="6372225"/>
        <a:ext cx="48958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61</xdr:row>
      <xdr:rowOff>114300</xdr:rowOff>
    </xdr:from>
    <xdr:to>
      <xdr:col>15</xdr:col>
      <xdr:colOff>152400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762000" y="10858500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59</xdr:row>
      <xdr:rowOff>142875</xdr:rowOff>
    </xdr:from>
    <xdr:to>
      <xdr:col>13</xdr:col>
      <xdr:colOff>361950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723900" y="105918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14</xdr:col>
      <xdr:colOff>228600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0" y="53530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48</xdr:row>
      <xdr:rowOff>114300</xdr:rowOff>
    </xdr:from>
    <xdr:to>
      <xdr:col>12</xdr:col>
      <xdr:colOff>314325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238125" y="88201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0</xdr:rowOff>
    </xdr:from>
    <xdr:to>
      <xdr:col>14</xdr:col>
      <xdr:colOff>323850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000125" y="753427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133350</xdr:rowOff>
    </xdr:from>
    <xdr:to>
      <xdr:col>15</xdr:col>
      <xdr:colOff>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19075" y="8591550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14</xdr:col>
      <xdr:colOff>371475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4102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61</xdr:row>
      <xdr:rowOff>66675</xdr:rowOff>
    </xdr:from>
    <xdr:to>
      <xdr:col>17</xdr:col>
      <xdr:colOff>66675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952500" y="105537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66</xdr:row>
      <xdr:rowOff>142875</xdr:rowOff>
    </xdr:from>
    <xdr:to>
      <xdr:col>15</xdr:col>
      <xdr:colOff>38100</xdr:colOff>
      <xdr:row>89</xdr:row>
      <xdr:rowOff>9525</xdr:rowOff>
    </xdr:to>
    <xdr:graphicFrame>
      <xdr:nvGraphicFramePr>
        <xdr:cNvPr id="1" name="Chart 6"/>
        <xdr:cNvGraphicFramePr/>
      </xdr:nvGraphicFramePr>
      <xdr:xfrm>
        <a:off x="114300" y="106489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19050</xdr:rowOff>
    </xdr:from>
    <xdr:to>
      <xdr:col>14</xdr:col>
      <xdr:colOff>352425</xdr:colOff>
      <xdr:row>57</xdr:row>
      <xdr:rowOff>47625</xdr:rowOff>
    </xdr:to>
    <xdr:graphicFrame>
      <xdr:nvGraphicFramePr>
        <xdr:cNvPr id="1" name="Chart 2"/>
        <xdr:cNvGraphicFramePr/>
      </xdr:nvGraphicFramePr>
      <xdr:xfrm>
        <a:off x="238125" y="58483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59</xdr:row>
      <xdr:rowOff>9525</xdr:rowOff>
    </xdr:from>
    <xdr:to>
      <xdr:col>12</xdr:col>
      <xdr:colOff>466725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476250" y="10410825"/>
        <a:ext cx="5895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e tournesol"/>
      <sheetName val="Tourteaux de soja"/>
      <sheetName val="Tourteaux d arachide"/>
      <sheetName val="Tourteaux de lin"/>
      <sheetName val="Tourteaux de palmis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 arachide"/>
      <sheetName val="Tourteaux de lin"/>
      <sheetName val="Tourteaux de palmiste"/>
      <sheetName val="Tourteaux de soja"/>
      <sheetName val="Tourteaux de tournes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showZeros="0" tabSelected="1" zoomScaleSheetLayoutView="100" workbookViewId="0" topLeftCell="A1">
      <selection activeCell="C11" sqref="C11"/>
    </sheetView>
  </sheetViews>
  <sheetFormatPr defaultColWidth="11.421875" defaultRowHeight="12.75"/>
  <cols>
    <col min="1" max="1" width="9.421875" style="1" customWidth="1"/>
    <col min="2" max="2" width="8.710937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3" customWidth="1"/>
    <col min="15" max="15" width="8.421875" style="19" customWidth="1"/>
    <col min="16" max="17" width="8.421875" style="1" customWidth="1"/>
    <col min="18" max="18" width="9.8515625" style="55" customWidth="1"/>
    <col min="19" max="19" width="8.7109375" style="49" customWidth="1"/>
    <col min="20" max="20" width="8.00390625" style="55" bestFit="1" customWidth="1"/>
    <col min="21" max="21" width="8.421875" style="55" customWidth="1"/>
    <col min="22" max="23" width="6.7109375" style="55" customWidth="1"/>
    <col min="24" max="24" width="8.140625" style="55" customWidth="1"/>
    <col min="25" max="25" width="8.28125" style="55" customWidth="1"/>
    <col min="26" max="26" width="8.57421875" style="49" hidden="1" customWidth="1"/>
    <col min="27" max="27" width="13.28125" style="55" bestFit="1" customWidth="1"/>
    <col min="28" max="28" width="7.7109375" style="50" bestFit="1" customWidth="1"/>
    <col min="29" max="29" width="9.7109375" style="50" bestFit="1" customWidth="1"/>
    <col min="30" max="30" width="13.421875" style="50" customWidth="1"/>
    <col min="31" max="31" width="12.00390625" style="50" customWidth="1"/>
    <col min="32" max="32" width="10.57421875" style="50" customWidth="1"/>
    <col min="33" max="33" width="10.421875" style="50" customWidth="1"/>
    <col min="34" max="34" width="8.140625" style="50" customWidth="1"/>
    <col min="35" max="35" width="10.7109375" style="50" bestFit="1" customWidth="1"/>
    <col min="36" max="36" width="9.28125" style="70" bestFit="1" customWidth="1"/>
    <col min="37" max="37" width="13.7109375" style="29" bestFit="1" customWidth="1"/>
    <col min="38" max="38" width="13.7109375" style="29" customWidth="1"/>
    <col min="39" max="39" width="14.28125" style="29" customWidth="1"/>
    <col min="40" max="40" width="17.00390625" style="55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spans="1:26" ht="24" customHeight="1">
      <c r="A1" s="143"/>
      <c r="B1" s="143"/>
      <c r="C1" s="438" t="s">
        <v>104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143"/>
      <c r="R1" s="353"/>
      <c r="S1" s="353"/>
      <c r="T1" s="354"/>
      <c r="U1" s="354"/>
      <c r="V1" s="354"/>
      <c r="W1" s="354"/>
      <c r="X1" s="354"/>
      <c r="Y1" s="354"/>
      <c r="Z1" s="71"/>
    </row>
    <row r="2" spans="1:30" ht="23.2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55"/>
      <c r="S2" s="355"/>
      <c r="T2" s="355"/>
      <c r="U2" s="355"/>
      <c r="V2" s="355"/>
      <c r="W2" s="355"/>
      <c r="X2" s="355"/>
      <c r="Y2" s="356"/>
      <c r="Z2" s="72"/>
      <c r="AA2" s="357"/>
      <c r="AB2" s="358"/>
      <c r="AC2" s="358"/>
      <c r="AD2" s="358"/>
    </row>
    <row r="3" spans="1:42" ht="20.25" customHeight="1">
      <c r="A3" s="144"/>
      <c r="B3" s="144"/>
      <c r="C3" s="441" t="s">
        <v>92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144"/>
      <c r="R3" s="144"/>
      <c r="S3" s="144"/>
      <c r="T3" s="359"/>
      <c r="U3" s="360"/>
      <c r="V3" s="38"/>
      <c r="W3" s="38"/>
      <c r="X3" s="38"/>
      <c r="Y3" s="38"/>
      <c r="Z3" s="38"/>
      <c r="AA3" s="38"/>
      <c r="AB3" s="38"/>
      <c r="AC3" s="361"/>
      <c r="AE3" s="362"/>
      <c r="AF3" s="363"/>
      <c r="AG3" s="363"/>
      <c r="AH3" s="363"/>
      <c r="AI3" s="363"/>
      <c r="AJ3" s="315"/>
      <c r="AK3" s="364"/>
      <c r="AL3" s="364"/>
      <c r="AM3" s="364"/>
      <c r="AN3" s="28"/>
      <c r="AO3" s="15"/>
      <c r="AP3" s="15"/>
    </row>
    <row r="4" spans="1:32" ht="20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8"/>
      <c r="AC4" s="365"/>
      <c r="AD4" s="365"/>
      <c r="AE4" s="366"/>
      <c r="AF4" s="47"/>
    </row>
    <row r="5" spans="1:39" ht="24.75" customHeight="1">
      <c r="A5" s="50"/>
      <c r="B5" s="17"/>
      <c r="C5" s="443" t="s">
        <v>35</v>
      </c>
      <c r="D5" s="440"/>
      <c r="E5" s="440"/>
      <c r="F5" s="440"/>
      <c r="G5" s="440"/>
      <c r="H5" s="440"/>
      <c r="I5" s="444"/>
      <c r="J5" s="439" t="s">
        <v>47</v>
      </c>
      <c r="K5" s="440"/>
      <c r="L5" s="440"/>
      <c r="M5" s="440"/>
      <c r="N5" s="440"/>
      <c r="O5" s="440"/>
      <c r="P5" s="440"/>
      <c r="Q5" s="18"/>
      <c r="S5" s="55"/>
      <c r="Z5" s="73"/>
      <c r="AA5" s="367"/>
      <c r="AB5" s="368" t="s">
        <v>41</v>
      </c>
      <c r="AJ5" s="316"/>
      <c r="AK5" s="58"/>
      <c r="AL5" s="58"/>
      <c r="AM5" s="58"/>
    </row>
    <row r="6" spans="1:39" ht="15" customHeight="1">
      <c r="A6" s="60"/>
      <c r="B6" s="17"/>
      <c r="C6" s="160" t="s">
        <v>107</v>
      </c>
      <c r="D6" s="161" t="s">
        <v>108</v>
      </c>
      <c r="E6" s="161" t="s">
        <v>109</v>
      </c>
      <c r="F6" s="161" t="s">
        <v>110</v>
      </c>
      <c r="G6" s="161" t="s">
        <v>43</v>
      </c>
      <c r="H6" s="161" t="s">
        <v>44</v>
      </c>
      <c r="I6" s="162" t="s">
        <v>106</v>
      </c>
      <c r="J6" s="163" t="s">
        <v>107</v>
      </c>
      <c r="K6" s="163" t="s">
        <v>108</v>
      </c>
      <c r="L6" s="163" t="s">
        <v>109</v>
      </c>
      <c r="M6" s="163" t="s">
        <v>110</v>
      </c>
      <c r="N6" s="161" t="s">
        <v>43</v>
      </c>
      <c r="O6" s="161" t="s">
        <v>44</v>
      </c>
      <c r="P6" s="161" t="s">
        <v>106</v>
      </c>
      <c r="Q6" s="20"/>
      <c r="S6" s="55"/>
      <c r="Z6" s="73"/>
      <c r="AA6" s="367"/>
      <c r="AB6" s="368"/>
      <c r="AC6" s="369" t="s">
        <v>111</v>
      </c>
      <c r="AD6" s="369" t="s">
        <v>112</v>
      </c>
      <c r="AE6" s="369" t="s">
        <v>42</v>
      </c>
      <c r="AF6" s="369" t="s">
        <v>57</v>
      </c>
      <c r="AG6" s="369" t="s">
        <v>113</v>
      </c>
      <c r="AH6" s="369" t="s">
        <v>114</v>
      </c>
      <c r="AI6" s="369" t="s">
        <v>115</v>
      </c>
      <c r="AJ6" s="317"/>
      <c r="AK6" s="370"/>
      <c r="AL6" s="370"/>
      <c r="AM6" s="370"/>
    </row>
    <row r="7" spans="1:39" ht="15" customHeight="1">
      <c r="A7" s="145" t="s">
        <v>17</v>
      </c>
      <c r="B7" s="146"/>
      <c r="C7" s="130">
        <v>52.7</v>
      </c>
      <c r="D7" s="127">
        <v>30.5</v>
      </c>
      <c r="E7" s="127">
        <v>0</v>
      </c>
      <c r="F7" s="127">
        <v>26.3</v>
      </c>
      <c r="G7" s="127">
        <v>21.6</v>
      </c>
      <c r="H7" s="127">
        <v>6.05</v>
      </c>
      <c r="I7" s="166">
        <v>0</v>
      </c>
      <c r="J7" s="308">
        <v>52.7</v>
      </c>
      <c r="K7" s="309">
        <v>30.5</v>
      </c>
      <c r="L7" s="309">
        <v>0</v>
      </c>
      <c r="M7" s="310">
        <v>26.3</v>
      </c>
      <c r="N7" s="309">
        <v>21.6</v>
      </c>
      <c r="O7" s="309">
        <v>6.05</v>
      </c>
      <c r="P7" s="309">
        <v>0</v>
      </c>
      <c r="Q7" s="20"/>
      <c r="S7" s="55"/>
      <c r="Z7" s="73"/>
      <c r="AA7" s="367"/>
      <c r="AB7" s="371" t="s">
        <v>116</v>
      </c>
      <c r="AC7" s="372">
        <v>154569.8</v>
      </c>
      <c r="AD7" s="372">
        <v>9773.2</v>
      </c>
      <c r="AE7" s="372">
        <v>73869.1</v>
      </c>
      <c r="AF7" s="372">
        <v>1066.4</v>
      </c>
      <c r="AG7" s="372">
        <v>588580.4</v>
      </c>
      <c r="AH7" s="372">
        <v>17473.2</v>
      </c>
      <c r="AI7" s="372">
        <v>383.4</v>
      </c>
      <c r="AJ7" s="317"/>
      <c r="AK7" s="370"/>
      <c r="AL7" s="370"/>
      <c r="AM7" s="370"/>
    </row>
    <row r="8" spans="1:39" ht="15" customHeight="1">
      <c r="A8" s="83" t="s">
        <v>7</v>
      </c>
      <c r="B8" s="147"/>
      <c r="C8" s="130">
        <v>787</v>
      </c>
      <c r="D8" s="127">
        <v>473.1</v>
      </c>
      <c r="E8" s="127">
        <v>578.2</v>
      </c>
      <c r="F8" s="127">
        <v>0</v>
      </c>
      <c r="G8" s="127">
        <v>182.97</v>
      </c>
      <c r="H8" s="127">
        <v>209.5</v>
      </c>
      <c r="I8" s="166">
        <v>59.2</v>
      </c>
      <c r="J8" s="311">
        <v>787</v>
      </c>
      <c r="K8" s="311">
        <v>473.1</v>
      </c>
      <c r="L8" s="311">
        <v>578.2</v>
      </c>
      <c r="M8" s="311">
        <v>0</v>
      </c>
      <c r="N8" s="311">
        <v>182.97</v>
      </c>
      <c r="O8" s="311">
        <v>209.5</v>
      </c>
      <c r="P8" s="311">
        <v>59.2</v>
      </c>
      <c r="Q8" s="20"/>
      <c r="S8" s="55"/>
      <c r="Z8" s="73"/>
      <c r="AA8" s="367"/>
      <c r="AB8" s="371" t="s">
        <v>107</v>
      </c>
      <c r="AC8" s="372">
        <v>118390.6</v>
      </c>
      <c r="AD8" s="372">
        <v>23317.9</v>
      </c>
      <c r="AE8" s="372">
        <v>71030.6</v>
      </c>
      <c r="AF8" s="372">
        <v>1527.1</v>
      </c>
      <c r="AG8" s="372">
        <v>344100.4</v>
      </c>
      <c r="AH8" s="372">
        <v>20547.1</v>
      </c>
      <c r="AI8" s="372">
        <v>319.3</v>
      </c>
      <c r="AJ8" s="317"/>
      <c r="AK8" s="370"/>
      <c r="AL8" s="370"/>
      <c r="AM8" s="370"/>
    </row>
    <row r="9" spans="1:39" ht="12.75" customHeight="1">
      <c r="A9" s="83" t="s">
        <v>13</v>
      </c>
      <c r="B9" s="147"/>
      <c r="C9" s="130">
        <v>181.2</v>
      </c>
      <c r="D9" s="127">
        <v>237.3</v>
      </c>
      <c r="E9" s="127">
        <v>130.5</v>
      </c>
      <c r="F9" s="127">
        <v>11.8</v>
      </c>
      <c r="G9" s="127">
        <v>1.4</v>
      </c>
      <c r="H9" s="127">
        <v>3238.78</v>
      </c>
      <c r="I9" s="166">
        <v>3032.52</v>
      </c>
      <c r="J9" s="311">
        <v>181.2</v>
      </c>
      <c r="K9" s="311">
        <v>237.3</v>
      </c>
      <c r="L9" s="311">
        <v>130.5</v>
      </c>
      <c r="M9" s="311">
        <v>11.8</v>
      </c>
      <c r="N9" s="311">
        <v>1.4</v>
      </c>
      <c r="O9" s="311">
        <v>3238.78</v>
      </c>
      <c r="P9" s="311">
        <v>3032.52</v>
      </c>
      <c r="Q9" s="20"/>
      <c r="S9" s="55"/>
      <c r="Z9" s="73"/>
      <c r="AA9" s="367"/>
      <c r="AB9" s="371" t="s">
        <v>108</v>
      </c>
      <c r="AC9" s="372">
        <v>118599.8</v>
      </c>
      <c r="AD9" s="372">
        <v>4948.6</v>
      </c>
      <c r="AE9" s="372">
        <v>58964.2</v>
      </c>
      <c r="AF9" s="372">
        <v>843.3</v>
      </c>
      <c r="AG9" s="372">
        <v>115897.4</v>
      </c>
      <c r="AH9" s="372">
        <v>7000.8</v>
      </c>
      <c r="AI9" s="372">
        <v>117</v>
      </c>
      <c r="AJ9" s="317"/>
      <c r="AK9" s="370"/>
      <c r="AL9" s="370"/>
      <c r="AM9" s="370"/>
    </row>
    <row r="10" spans="1:39" ht="12.75" customHeight="1">
      <c r="A10" s="83" t="s">
        <v>8</v>
      </c>
      <c r="B10" s="147"/>
      <c r="C10" s="130">
        <v>84</v>
      </c>
      <c r="D10" s="127">
        <v>54</v>
      </c>
      <c r="E10" s="127">
        <v>41.7</v>
      </c>
      <c r="F10" s="127">
        <v>90</v>
      </c>
      <c r="G10" s="127">
        <v>50</v>
      </c>
      <c r="H10" s="127">
        <v>1320.5</v>
      </c>
      <c r="I10" s="166">
        <v>1499.7</v>
      </c>
      <c r="J10" s="311">
        <v>84</v>
      </c>
      <c r="K10" s="311">
        <v>54</v>
      </c>
      <c r="L10" s="311">
        <v>41.7</v>
      </c>
      <c r="M10" s="311">
        <v>90</v>
      </c>
      <c r="N10" s="311">
        <v>50</v>
      </c>
      <c r="O10" s="311">
        <v>1320.5</v>
      </c>
      <c r="P10" s="311">
        <v>1499.7</v>
      </c>
      <c r="Q10" s="20"/>
      <c r="S10" s="55"/>
      <c r="Z10" s="73"/>
      <c r="AA10" s="367"/>
      <c r="AB10" s="371" t="s">
        <v>109</v>
      </c>
      <c r="AC10" s="372">
        <v>127942.9</v>
      </c>
      <c r="AD10" s="372">
        <v>11589.6</v>
      </c>
      <c r="AE10" s="372">
        <v>46284.1</v>
      </c>
      <c r="AF10" s="372">
        <v>485.8</v>
      </c>
      <c r="AG10" s="372">
        <v>77105.4</v>
      </c>
      <c r="AH10" s="372">
        <v>12458.1</v>
      </c>
      <c r="AI10" s="372">
        <v>82.5</v>
      </c>
      <c r="AJ10" s="317"/>
      <c r="AK10" s="370"/>
      <c r="AL10" s="370"/>
      <c r="AM10" s="370"/>
    </row>
    <row r="11" spans="1:39" ht="12.75" customHeight="1">
      <c r="A11" s="83" t="s">
        <v>1</v>
      </c>
      <c r="B11" s="147"/>
      <c r="C11" s="130">
        <v>1251.6</v>
      </c>
      <c r="D11" s="127">
        <v>1096.1</v>
      </c>
      <c r="E11" s="127">
        <v>474.7</v>
      </c>
      <c r="F11" s="127">
        <v>686</v>
      </c>
      <c r="G11" s="127">
        <v>1545</v>
      </c>
      <c r="H11" s="127">
        <v>6874.4</v>
      </c>
      <c r="I11" s="166">
        <v>6730.07</v>
      </c>
      <c r="J11" s="311">
        <v>1251.6</v>
      </c>
      <c r="K11" s="311">
        <v>1096.1</v>
      </c>
      <c r="L11" s="311">
        <v>474.7</v>
      </c>
      <c r="M11" s="311">
        <v>686</v>
      </c>
      <c r="N11" s="311">
        <v>1545</v>
      </c>
      <c r="O11" s="311">
        <v>6874.4</v>
      </c>
      <c r="P11" s="311">
        <v>6730.07</v>
      </c>
      <c r="Q11" s="20"/>
      <c r="S11" s="55"/>
      <c r="Z11" s="73"/>
      <c r="AA11" s="367"/>
      <c r="AB11" s="371" t="s">
        <v>110</v>
      </c>
      <c r="AC11" s="372">
        <v>170776.1</v>
      </c>
      <c r="AD11" s="372">
        <v>12751</v>
      </c>
      <c r="AE11" s="372">
        <v>53751.1</v>
      </c>
      <c r="AF11" s="372">
        <v>84.9</v>
      </c>
      <c r="AG11" s="372">
        <v>106519.9</v>
      </c>
      <c r="AH11" s="372">
        <v>34115.7</v>
      </c>
      <c r="AI11" s="372">
        <v>248.6</v>
      </c>
      <c r="AJ11" s="317"/>
      <c r="AK11" s="370"/>
      <c r="AL11" s="370"/>
      <c r="AM11" s="370"/>
    </row>
    <row r="12" spans="1:39" ht="12.75" customHeight="1">
      <c r="A12" s="83" t="s">
        <v>16</v>
      </c>
      <c r="B12" s="147"/>
      <c r="C12" s="130">
        <v>1083.6</v>
      </c>
      <c r="D12" s="127">
        <v>871.2</v>
      </c>
      <c r="E12" s="127">
        <v>562.7</v>
      </c>
      <c r="F12" s="127">
        <v>925.4</v>
      </c>
      <c r="G12" s="127">
        <v>8625.7</v>
      </c>
      <c r="H12" s="127">
        <v>8910.1</v>
      </c>
      <c r="I12" s="166">
        <v>7510</v>
      </c>
      <c r="J12" s="311">
        <v>1083.6</v>
      </c>
      <c r="K12" s="311">
        <v>871.2</v>
      </c>
      <c r="L12" s="311">
        <v>562.7</v>
      </c>
      <c r="M12" s="311">
        <v>925.4</v>
      </c>
      <c r="N12" s="311">
        <v>8625.7</v>
      </c>
      <c r="O12" s="311">
        <v>8910.1</v>
      </c>
      <c r="P12" s="311">
        <v>7510</v>
      </c>
      <c r="Q12" s="20"/>
      <c r="R12" s="37"/>
      <c r="S12" s="373"/>
      <c r="T12" s="373"/>
      <c r="U12" s="373"/>
      <c r="V12" s="373"/>
      <c r="W12" s="373"/>
      <c r="X12" s="373"/>
      <c r="Y12" s="373"/>
      <c r="Z12" s="73"/>
      <c r="AA12" s="367"/>
      <c r="AB12" s="371" t="s">
        <v>43</v>
      </c>
      <c r="AC12" s="372">
        <v>121612.19</v>
      </c>
      <c r="AD12" s="372">
        <v>9941.65</v>
      </c>
      <c r="AE12" s="372">
        <v>60650.31</v>
      </c>
      <c r="AF12" s="372">
        <v>189.9</v>
      </c>
      <c r="AG12" s="372">
        <v>281481.71</v>
      </c>
      <c r="AH12" s="372">
        <v>22715.34</v>
      </c>
      <c r="AI12" s="372">
        <v>110.9</v>
      </c>
      <c r="AJ12" s="317"/>
      <c r="AK12" s="370"/>
      <c r="AL12" s="370"/>
      <c r="AM12" s="370"/>
    </row>
    <row r="13" spans="1:39" ht="12.75" customHeight="1">
      <c r="A13" s="83" t="s">
        <v>2</v>
      </c>
      <c r="B13" s="147"/>
      <c r="C13" s="130">
        <v>839.8</v>
      </c>
      <c r="D13" s="127">
        <v>627.3</v>
      </c>
      <c r="E13" s="127">
        <v>376.6</v>
      </c>
      <c r="F13" s="127">
        <v>160.7</v>
      </c>
      <c r="G13" s="127">
        <v>987</v>
      </c>
      <c r="H13" s="127">
        <v>8612.6</v>
      </c>
      <c r="I13" s="166">
        <v>7474.3</v>
      </c>
      <c r="J13" s="311">
        <v>839.8</v>
      </c>
      <c r="K13" s="311">
        <v>627.3</v>
      </c>
      <c r="L13" s="311">
        <v>376.6</v>
      </c>
      <c r="M13" s="311">
        <v>160.7</v>
      </c>
      <c r="N13" s="311">
        <v>987</v>
      </c>
      <c r="O13" s="311">
        <v>8612.6</v>
      </c>
      <c r="P13" s="311">
        <v>7474.3</v>
      </c>
      <c r="Q13" s="20"/>
      <c r="R13" s="37"/>
      <c r="S13" s="373"/>
      <c r="T13" s="373"/>
      <c r="U13" s="373"/>
      <c r="V13" s="373"/>
      <c r="W13" s="373"/>
      <c r="X13" s="373"/>
      <c r="Y13" s="373"/>
      <c r="Z13" s="73"/>
      <c r="AA13" s="367"/>
      <c r="AB13" s="371" t="s">
        <v>44</v>
      </c>
      <c r="AC13" s="372">
        <v>62739.91</v>
      </c>
      <c r="AD13" s="372">
        <v>12825.58</v>
      </c>
      <c r="AE13" s="372">
        <v>63664.67</v>
      </c>
      <c r="AF13" s="372">
        <v>206.28</v>
      </c>
      <c r="AG13" s="372">
        <v>66411.79</v>
      </c>
      <c r="AH13" s="372">
        <v>11848.68</v>
      </c>
      <c r="AI13" s="372">
        <v>100.7</v>
      </c>
      <c r="AJ13" s="317"/>
      <c r="AK13" s="370"/>
      <c r="AL13" s="370"/>
      <c r="AM13" s="370"/>
    </row>
    <row r="14" spans="1:39" ht="12.75" customHeight="1">
      <c r="A14" s="103" t="s">
        <v>18</v>
      </c>
      <c r="B14" s="147"/>
      <c r="C14" s="130">
        <v>1274.5</v>
      </c>
      <c r="D14" s="127">
        <v>757.5</v>
      </c>
      <c r="E14" s="127">
        <v>862.1</v>
      </c>
      <c r="F14" s="127">
        <v>162</v>
      </c>
      <c r="G14" s="127">
        <v>206.4</v>
      </c>
      <c r="H14" s="127">
        <v>9424.96</v>
      </c>
      <c r="I14" s="166">
        <v>10010.37</v>
      </c>
      <c r="J14" s="311">
        <v>1274.5</v>
      </c>
      <c r="K14" s="311">
        <v>757.5</v>
      </c>
      <c r="L14" s="311">
        <v>862.1</v>
      </c>
      <c r="M14" s="311">
        <v>162</v>
      </c>
      <c r="N14" s="311">
        <v>206.4</v>
      </c>
      <c r="O14" s="311">
        <v>9424.96</v>
      </c>
      <c r="P14" s="311">
        <v>10010.37</v>
      </c>
      <c r="Q14" s="20"/>
      <c r="R14" s="37"/>
      <c r="S14" s="373"/>
      <c r="T14" s="373"/>
      <c r="U14" s="373"/>
      <c r="V14" s="373"/>
      <c r="W14" s="373"/>
      <c r="X14" s="373"/>
      <c r="Y14" s="373"/>
      <c r="Z14" s="73"/>
      <c r="AA14" s="367"/>
      <c r="AB14" s="371" t="s">
        <v>106</v>
      </c>
      <c r="AC14" s="372">
        <v>2632.55</v>
      </c>
      <c r="AD14" s="372">
        <v>559.26</v>
      </c>
      <c r="AE14" s="372">
        <v>5349.75</v>
      </c>
      <c r="AF14" s="372">
        <v>3.7</v>
      </c>
      <c r="AG14" s="372">
        <v>3841.56</v>
      </c>
      <c r="AH14" s="372">
        <v>771.4</v>
      </c>
      <c r="AI14" s="372">
        <v>0</v>
      </c>
      <c r="AJ14" s="317"/>
      <c r="AK14" s="370"/>
      <c r="AL14" s="370"/>
      <c r="AM14" s="370"/>
    </row>
    <row r="15" spans="1:39" ht="12" customHeight="1">
      <c r="A15" s="83" t="s">
        <v>14</v>
      </c>
      <c r="B15" s="147"/>
      <c r="C15" s="130">
        <v>163.1</v>
      </c>
      <c r="D15" s="127">
        <v>142.6</v>
      </c>
      <c r="E15" s="127">
        <v>37.2</v>
      </c>
      <c r="F15" s="127">
        <v>10.6</v>
      </c>
      <c r="G15" s="127">
        <v>637.3</v>
      </c>
      <c r="H15" s="127">
        <v>56</v>
      </c>
      <c r="I15" s="166">
        <v>50.6</v>
      </c>
      <c r="J15" s="311">
        <v>163.1</v>
      </c>
      <c r="K15" s="311">
        <v>142.6</v>
      </c>
      <c r="L15" s="311">
        <v>37.2</v>
      </c>
      <c r="M15" s="311">
        <v>10.6</v>
      </c>
      <c r="N15" s="311">
        <v>637.3</v>
      </c>
      <c r="O15" s="311">
        <v>56</v>
      </c>
      <c r="P15" s="311">
        <v>50.6</v>
      </c>
      <c r="Q15" s="20"/>
      <c r="R15" s="37"/>
      <c r="S15" s="367"/>
      <c r="T15" s="367"/>
      <c r="U15" s="367"/>
      <c r="V15" s="367"/>
      <c r="W15" s="367"/>
      <c r="X15" s="367"/>
      <c r="Y15" s="367"/>
      <c r="Z15" s="73"/>
      <c r="AA15" s="367"/>
      <c r="AB15" s="371">
        <v>0</v>
      </c>
      <c r="AC15" s="372">
        <v>0</v>
      </c>
      <c r="AD15" s="372">
        <v>0</v>
      </c>
      <c r="AE15" s="372">
        <v>0</v>
      </c>
      <c r="AF15" s="372">
        <v>0</v>
      </c>
      <c r="AG15" s="372">
        <v>0</v>
      </c>
      <c r="AH15" s="372">
        <v>0</v>
      </c>
      <c r="AI15" s="372">
        <v>0</v>
      </c>
      <c r="AJ15" s="317"/>
      <c r="AK15" s="370"/>
      <c r="AL15" s="370"/>
      <c r="AM15" s="370"/>
    </row>
    <row r="16" spans="1:39" ht="12" customHeight="1">
      <c r="A16" s="103" t="s">
        <v>15</v>
      </c>
      <c r="B16" s="147"/>
      <c r="C16" s="130">
        <v>21.5</v>
      </c>
      <c r="D16" s="127">
        <v>38</v>
      </c>
      <c r="E16" s="127">
        <v>0</v>
      </c>
      <c r="F16" s="127">
        <v>0</v>
      </c>
      <c r="G16" s="127">
        <v>0</v>
      </c>
      <c r="H16" s="127">
        <v>2348</v>
      </c>
      <c r="I16" s="166">
        <v>1927.3</v>
      </c>
      <c r="J16" s="311">
        <v>21.5</v>
      </c>
      <c r="K16" s="311">
        <v>38</v>
      </c>
      <c r="L16" s="311">
        <v>0</v>
      </c>
      <c r="M16" s="311">
        <v>0</v>
      </c>
      <c r="N16" s="311">
        <v>0</v>
      </c>
      <c r="O16" s="311">
        <v>2348</v>
      </c>
      <c r="P16" s="311">
        <v>1927.3</v>
      </c>
      <c r="Q16" s="20"/>
      <c r="R16" s="37"/>
      <c r="S16" s="367"/>
      <c r="T16" s="367"/>
      <c r="U16" s="367"/>
      <c r="V16" s="367"/>
      <c r="W16" s="367"/>
      <c r="X16" s="367"/>
      <c r="Y16" s="367"/>
      <c r="Z16" s="73"/>
      <c r="AA16" s="367"/>
      <c r="AB16" s="371">
        <v>0</v>
      </c>
      <c r="AC16" s="372">
        <v>0</v>
      </c>
      <c r="AD16" s="372">
        <v>0</v>
      </c>
      <c r="AE16" s="372">
        <v>0</v>
      </c>
      <c r="AF16" s="372">
        <v>0</v>
      </c>
      <c r="AG16" s="372">
        <v>0</v>
      </c>
      <c r="AH16" s="372">
        <v>0</v>
      </c>
      <c r="AI16" s="372">
        <v>0</v>
      </c>
      <c r="AJ16" s="34"/>
      <c r="AK16" s="55"/>
      <c r="AL16" s="55"/>
      <c r="AM16" s="55"/>
    </row>
    <row r="17" spans="1:39" ht="12" customHeight="1">
      <c r="A17" s="103" t="s">
        <v>124</v>
      </c>
      <c r="B17" s="147"/>
      <c r="C17" s="130">
        <v>2.5</v>
      </c>
      <c r="D17" s="127">
        <v>0</v>
      </c>
      <c r="E17" s="127">
        <v>0</v>
      </c>
      <c r="F17" s="127">
        <v>0</v>
      </c>
      <c r="G17" s="127">
        <v>2</v>
      </c>
      <c r="H17" s="127">
        <v>1250.5</v>
      </c>
      <c r="I17" s="166">
        <v>563.2</v>
      </c>
      <c r="J17" s="311">
        <v>2.5</v>
      </c>
      <c r="K17" s="311">
        <v>0</v>
      </c>
      <c r="L17" s="311">
        <v>0</v>
      </c>
      <c r="M17" s="311">
        <v>0</v>
      </c>
      <c r="N17" s="311">
        <v>2</v>
      </c>
      <c r="O17" s="311">
        <v>1250.5</v>
      </c>
      <c r="P17" s="311">
        <v>563.2</v>
      </c>
      <c r="Q17" s="20"/>
      <c r="R17" s="37"/>
      <c r="S17" s="367"/>
      <c r="T17" s="367"/>
      <c r="U17" s="367"/>
      <c r="V17" s="367"/>
      <c r="W17" s="367"/>
      <c r="X17" s="367"/>
      <c r="Y17" s="367"/>
      <c r="Z17" s="73"/>
      <c r="AA17" s="367"/>
      <c r="AB17" s="371">
        <v>0</v>
      </c>
      <c r="AC17" s="372">
        <v>0</v>
      </c>
      <c r="AD17" s="372">
        <v>0</v>
      </c>
      <c r="AE17" s="372">
        <v>0</v>
      </c>
      <c r="AF17" s="372">
        <v>0</v>
      </c>
      <c r="AG17" s="372">
        <v>0</v>
      </c>
      <c r="AH17" s="372">
        <v>0</v>
      </c>
      <c r="AI17" s="372">
        <v>0</v>
      </c>
      <c r="AJ17" s="317"/>
      <c r="AK17" s="370"/>
      <c r="AL17" s="370"/>
      <c r="AM17" s="370"/>
    </row>
    <row r="18" spans="1:39" ht="12" customHeight="1">
      <c r="A18" s="159" t="s">
        <v>45</v>
      </c>
      <c r="B18" s="157"/>
      <c r="C18" s="250">
        <v>10365.9</v>
      </c>
      <c r="D18" s="247">
        <v>6725.8</v>
      </c>
      <c r="E18" s="247">
        <v>6031.3</v>
      </c>
      <c r="F18" s="247">
        <v>5554.2</v>
      </c>
      <c r="G18" s="247">
        <v>60468.1</v>
      </c>
      <c r="H18" s="247">
        <v>69273.2</v>
      </c>
      <c r="I18" s="313">
        <v>71967.2</v>
      </c>
      <c r="J18" s="312">
        <v>10365.9</v>
      </c>
      <c r="K18" s="312">
        <v>6725.8</v>
      </c>
      <c r="L18" s="312">
        <v>6031.3</v>
      </c>
      <c r="M18" s="312">
        <v>5554.2</v>
      </c>
      <c r="N18" s="312">
        <v>60468.1</v>
      </c>
      <c r="O18" s="312">
        <v>69273.2</v>
      </c>
      <c r="P18" s="312">
        <v>71967.2</v>
      </c>
      <c r="Q18" s="20"/>
      <c r="R18" s="37"/>
      <c r="S18" s="367"/>
      <c r="T18" s="367"/>
      <c r="U18" s="367"/>
      <c r="V18" s="367"/>
      <c r="W18" s="367"/>
      <c r="X18" s="367"/>
      <c r="Y18" s="367"/>
      <c r="Z18" s="73"/>
      <c r="AA18" s="367"/>
      <c r="AB18" s="366">
        <v>0</v>
      </c>
      <c r="AC18" s="374">
        <v>0</v>
      </c>
      <c r="AD18" s="374">
        <v>0</v>
      </c>
      <c r="AE18" s="374">
        <v>0</v>
      </c>
      <c r="AF18" s="374">
        <v>0</v>
      </c>
      <c r="AG18" s="374">
        <v>0</v>
      </c>
      <c r="AH18" s="374">
        <v>0</v>
      </c>
      <c r="AI18" s="374">
        <v>0</v>
      </c>
      <c r="AJ18" s="317"/>
      <c r="AK18" s="370"/>
      <c r="AL18" s="370"/>
      <c r="AM18" s="370"/>
    </row>
    <row r="19" spans="1:39" ht="12" customHeight="1">
      <c r="A19" s="159" t="s">
        <v>3</v>
      </c>
      <c r="B19" s="157"/>
      <c r="C19" s="250">
        <v>26180.9</v>
      </c>
      <c r="D19" s="247">
        <v>14346.7</v>
      </c>
      <c r="E19" s="247">
        <v>10957.7</v>
      </c>
      <c r="F19" s="247">
        <v>13951.7</v>
      </c>
      <c r="G19" s="247">
        <v>21486.2</v>
      </c>
      <c r="H19" s="247">
        <v>161550.8</v>
      </c>
      <c r="I19" s="313">
        <v>142783.08</v>
      </c>
      <c r="J19" s="312">
        <v>26180.9</v>
      </c>
      <c r="K19" s="312">
        <v>14346.7</v>
      </c>
      <c r="L19" s="312">
        <v>10957.7</v>
      </c>
      <c r="M19" s="312">
        <v>13951.7</v>
      </c>
      <c r="N19" s="312">
        <v>21486.2</v>
      </c>
      <c r="O19" s="312">
        <v>161550.8</v>
      </c>
      <c r="P19" s="312">
        <v>142783.08</v>
      </c>
      <c r="Q19" s="20"/>
      <c r="R19" s="37"/>
      <c r="S19" s="367"/>
      <c r="T19" s="367"/>
      <c r="U19" s="367"/>
      <c r="V19" s="367"/>
      <c r="W19" s="367"/>
      <c r="X19" s="367"/>
      <c r="Y19" s="367"/>
      <c r="Z19" s="73"/>
      <c r="AA19" s="367"/>
      <c r="AB19" s="366">
        <v>0</v>
      </c>
      <c r="AC19" s="374">
        <v>0</v>
      </c>
      <c r="AD19" s="374">
        <v>0</v>
      </c>
      <c r="AE19" s="374">
        <v>0</v>
      </c>
      <c r="AF19" s="374">
        <v>0</v>
      </c>
      <c r="AG19" s="374">
        <v>0</v>
      </c>
      <c r="AH19" s="374">
        <v>0</v>
      </c>
      <c r="AI19" s="374">
        <v>0</v>
      </c>
      <c r="AJ19" s="318"/>
      <c r="AK19" s="375"/>
      <c r="AL19" s="375"/>
      <c r="AM19" s="375"/>
    </row>
    <row r="20" spans="1:39" ht="12" customHeight="1">
      <c r="A20" s="159" t="s">
        <v>9</v>
      </c>
      <c r="B20" s="158"/>
      <c r="C20" s="250">
        <v>2771.8</v>
      </c>
      <c r="D20" s="247">
        <v>2079.3</v>
      </c>
      <c r="E20" s="247">
        <v>1677.6</v>
      </c>
      <c r="F20" s="247">
        <v>1928.1</v>
      </c>
      <c r="G20" s="247">
        <v>30375.6</v>
      </c>
      <c r="H20" s="247">
        <v>29341</v>
      </c>
      <c r="I20" s="313">
        <v>25918.9</v>
      </c>
      <c r="J20" s="312">
        <v>2771.8</v>
      </c>
      <c r="K20" s="312">
        <v>2079.3</v>
      </c>
      <c r="L20" s="312">
        <v>1677.6</v>
      </c>
      <c r="M20" s="312">
        <v>1928.1</v>
      </c>
      <c r="N20" s="312">
        <v>30375.6</v>
      </c>
      <c r="O20" s="312">
        <v>29341</v>
      </c>
      <c r="P20" s="312">
        <v>25918.9</v>
      </c>
      <c r="Q20" s="20"/>
      <c r="R20" s="37"/>
      <c r="S20" s="367"/>
      <c r="T20" s="367"/>
      <c r="U20" s="367"/>
      <c r="V20" s="367"/>
      <c r="W20" s="367"/>
      <c r="X20" s="367"/>
      <c r="Y20" s="367"/>
      <c r="Z20" s="73"/>
      <c r="AA20" s="367"/>
      <c r="AI20" s="376"/>
      <c r="AJ20" s="318"/>
      <c r="AK20" s="375"/>
      <c r="AL20" s="375"/>
      <c r="AM20" s="375"/>
    </row>
    <row r="21" spans="1:39" ht="12" customHeight="1">
      <c r="A21" s="103" t="s">
        <v>4</v>
      </c>
      <c r="B21" s="147"/>
      <c r="C21" s="130">
        <v>1574.4</v>
      </c>
      <c r="D21" s="127">
        <v>1430.6</v>
      </c>
      <c r="E21" s="127">
        <v>875.1</v>
      </c>
      <c r="F21" s="127">
        <v>515.4</v>
      </c>
      <c r="G21" s="127">
        <v>4967.57</v>
      </c>
      <c r="H21" s="127">
        <v>12216.71</v>
      </c>
      <c r="I21" s="166">
        <v>10111.08</v>
      </c>
      <c r="J21" s="311">
        <v>1574.4</v>
      </c>
      <c r="K21" s="311">
        <v>1430.6</v>
      </c>
      <c r="L21" s="311">
        <v>875.1</v>
      </c>
      <c r="M21" s="311">
        <v>515.4</v>
      </c>
      <c r="N21" s="311">
        <v>4967.57</v>
      </c>
      <c r="O21" s="311">
        <v>12216.71</v>
      </c>
      <c r="P21" s="311">
        <v>10111.08</v>
      </c>
      <c r="Q21" s="20"/>
      <c r="R21" s="37"/>
      <c r="S21" s="367"/>
      <c r="T21" s="367"/>
      <c r="U21" s="367"/>
      <c r="V21" s="367"/>
      <c r="W21" s="367"/>
      <c r="X21" s="367"/>
      <c r="Y21" s="367"/>
      <c r="Z21" s="73"/>
      <c r="AA21" s="367"/>
      <c r="AB21" s="366"/>
      <c r="AI21" s="376"/>
      <c r="AJ21" s="318"/>
      <c r="AK21" s="375"/>
      <c r="AL21" s="375"/>
      <c r="AM21" s="375"/>
    </row>
    <row r="22" spans="1:39" ht="12" customHeight="1">
      <c r="A22" s="103" t="s">
        <v>10</v>
      </c>
      <c r="B22" s="147"/>
      <c r="C22" s="130">
        <v>2849</v>
      </c>
      <c r="D22" s="127">
        <v>996.8</v>
      </c>
      <c r="E22" s="127">
        <v>741.2</v>
      </c>
      <c r="F22" s="127">
        <v>645.5</v>
      </c>
      <c r="G22" s="127">
        <v>2894.2</v>
      </c>
      <c r="H22" s="127">
        <v>3825</v>
      </c>
      <c r="I22" s="166">
        <v>3034.7</v>
      </c>
      <c r="J22" s="311">
        <v>2849</v>
      </c>
      <c r="K22" s="311">
        <v>996.8</v>
      </c>
      <c r="L22" s="311">
        <v>741.2</v>
      </c>
      <c r="M22" s="311">
        <v>645.5</v>
      </c>
      <c r="N22" s="311">
        <v>2894.2</v>
      </c>
      <c r="O22" s="311">
        <v>3825</v>
      </c>
      <c r="P22" s="311">
        <v>3034.7</v>
      </c>
      <c r="Q22" s="20"/>
      <c r="R22" s="37"/>
      <c r="S22" s="367"/>
      <c r="T22" s="367"/>
      <c r="U22" s="367"/>
      <c r="V22" s="367"/>
      <c r="W22" s="367"/>
      <c r="X22" s="367"/>
      <c r="Y22" s="367"/>
      <c r="Z22" s="73"/>
      <c r="AA22" s="367"/>
      <c r="AB22" s="366"/>
      <c r="AI22" s="376"/>
      <c r="AJ22" s="318"/>
      <c r="AK22" s="375"/>
      <c r="AL22" s="375"/>
      <c r="AM22" s="375"/>
    </row>
    <row r="23" spans="1:39" ht="12" customHeight="1">
      <c r="A23" s="103" t="s">
        <v>12</v>
      </c>
      <c r="B23" s="147"/>
      <c r="C23" s="130">
        <v>175.2</v>
      </c>
      <c r="D23" s="127">
        <v>11.7</v>
      </c>
      <c r="E23" s="127">
        <v>0</v>
      </c>
      <c r="F23" s="127">
        <v>0</v>
      </c>
      <c r="G23" s="127">
        <v>0</v>
      </c>
      <c r="H23" s="127">
        <v>2554.2</v>
      </c>
      <c r="I23" s="166">
        <v>1823.85</v>
      </c>
      <c r="J23" s="311">
        <v>175.2</v>
      </c>
      <c r="K23" s="311">
        <v>11.7</v>
      </c>
      <c r="L23" s="311">
        <v>0</v>
      </c>
      <c r="M23" s="311">
        <v>0</v>
      </c>
      <c r="N23" s="311">
        <v>0</v>
      </c>
      <c r="O23" s="311">
        <v>2554.2</v>
      </c>
      <c r="P23" s="311">
        <v>1823.85</v>
      </c>
      <c r="Q23" s="20"/>
      <c r="R23" s="37"/>
      <c r="S23" s="367"/>
      <c r="T23" s="367"/>
      <c r="U23" s="367"/>
      <c r="V23" s="367"/>
      <c r="W23" s="367"/>
      <c r="X23" s="367"/>
      <c r="Y23" s="367"/>
      <c r="Z23" s="73"/>
      <c r="AA23" s="367"/>
      <c r="AB23" s="366"/>
      <c r="AI23" s="376"/>
      <c r="AJ23" s="318"/>
      <c r="AK23" s="375"/>
      <c r="AL23" s="375"/>
      <c r="AM23" s="375"/>
    </row>
    <row r="24" spans="1:39" ht="15" customHeight="1">
      <c r="A24" s="148" t="s">
        <v>125</v>
      </c>
      <c r="B24" s="149"/>
      <c r="C24" s="151">
        <v>2408.9</v>
      </c>
      <c r="D24" s="152">
        <v>2529.9</v>
      </c>
      <c r="E24" s="152">
        <v>1405.1</v>
      </c>
      <c r="F24" s="152">
        <v>1005</v>
      </c>
      <c r="G24" s="152">
        <v>2276.4</v>
      </c>
      <c r="H24" s="152">
        <v>13612.59</v>
      </c>
      <c r="I24" s="167">
        <v>11925.15</v>
      </c>
      <c r="J24" s="127">
        <v>2408.9</v>
      </c>
      <c r="K24" s="127">
        <v>2529.9</v>
      </c>
      <c r="L24" s="127">
        <v>1405.1</v>
      </c>
      <c r="M24" s="127">
        <v>1005</v>
      </c>
      <c r="N24" s="127">
        <v>2276.4</v>
      </c>
      <c r="O24" s="127">
        <v>13612.59</v>
      </c>
      <c r="P24" s="127">
        <v>11925.15</v>
      </c>
      <c r="Q24" s="20"/>
      <c r="R24" s="37"/>
      <c r="S24" s="367"/>
      <c r="T24" s="367"/>
      <c r="U24" s="367"/>
      <c r="V24" s="367"/>
      <c r="W24" s="367"/>
      <c r="X24" s="367"/>
      <c r="Y24" s="367"/>
      <c r="Z24" s="73"/>
      <c r="AA24" s="367"/>
      <c r="AB24" s="377"/>
      <c r="AC24" s="47"/>
      <c r="AD24" s="47"/>
      <c r="AE24" s="47"/>
      <c r="AF24" s="47"/>
      <c r="AG24" s="47"/>
      <c r="AH24" s="47"/>
      <c r="AI24" s="47"/>
      <c r="AJ24" s="47"/>
      <c r="AK24" s="58"/>
      <c r="AL24" s="58"/>
      <c r="AM24" s="58"/>
    </row>
    <row r="25" spans="1:39" ht="12" customHeight="1">
      <c r="A25" s="103" t="s">
        <v>6</v>
      </c>
      <c r="B25" s="147"/>
      <c r="C25" s="130">
        <v>1297.4</v>
      </c>
      <c r="D25" s="127">
        <v>1209.2</v>
      </c>
      <c r="E25" s="127">
        <v>253.1</v>
      </c>
      <c r="F25" s="127">
        <v>237.5</v>
      </c>
      <c r="G25" s="127">
        <v>254.6</v>
      </c>
      <c r="H25" s="127">
        <v>5871.98</v>
      </c>
      <c r="I25" s="166">
        <v>7024.24</v>
      </c>
      <c r="J25" s="311">
        <v>1297.4</v>
      </c>
      <c r="K25" s="311">
        <v>1209.2</v>
      </c>
      <c r="L25" s="311">
        <v>253.1</v>
      </c>
      <c r="M25" s="311">
        <v>237.5</v>
      </c>
      <c r="N25" s="311">
        <v>254.6</v>
      </c>
      <c r="O25" s="311">
        <v>5871.98</v>
      </c>
      <c r="P25" s="311">
        <v>7024.24</v>
      </c>
      <c r="Q25" s="20"/>
      <c r="R25" s="37"/>
      <c r="S25" s="367"/>
      <c r="T25" s="367"/>
      <c r="U25" s="367"/>
      <c r="V25" s="367"/>
      <c r="W25" s="367"/>
      <c r="X25" s="367"/>
      <c r="Y25" s="367"/>
      <c r="Z25" s="73"/>
      <c r="AA25" s="367"/>
      <c r="AB25" s="377"/>
      <c r="AC25" s="47"/>
      <c r="AD25" s="47"/>
      <c r="AE25" s="47"/>
      <c r="AF25" s="47"/>
      <c r="AG25" s="47"/>
      <c r="AH25" s="47"/>
      <c r="AI25" s="47"/>
      <c r="AJ25" s="47"/>
      <c r="AK25" s="58"/>
      <c r="AL25" s="58"/>
      <c r="AM25" s="58"/>
    </row>
    <row r="26" spans="1:39" ht="16.5" customHeight="1">
      <c r="A26" s="103" t="s">
        <v>11</v>
      </c>
      <c r="B26" s="147"/>
      <c r="C26" s="130">
        <v>556.5</v>
      </c>
      <c r="D26" s="127">
        <v>501.4</v>
      </c>
      <c r="E26" s="127">
        <v>273.5</v>
      </c>
      <c r="F26" s="127">
        <v>353.2</v>
      </c>
      <c r="G26" s="127">
        <v>131.7</v>
      </c>
      <c r="H26" s="127">
        <v>503.5</v>
      </c>
      <c r="I26" s="166">
        <v>435.2</v>
      </c>
      <c r="J26" s="311">
        <v>556.5</v>
      </c>
      <c r="K26" s="311">
        <v>501.4</v>
      </c>
      <c r="L26" s="311">
        <v>273.5</v>
      </c>
      <c r="M26" s="311">
        <v>353.2</v>
      </c>
      <c r="N26" s="311">
        <v>131.7</v>
      </c>
      <c r="O26" s="311">
        <v>503.5</v>
      </c>
      <c r="P26" s="311">
        <v>435.2</v>
      </c>
      <c r="Q26" s="20"/>
      <c r="R26" s="37"/>
      <c r="S26" s="367"/>
      <c r="T26" s="367"/>
      <c r="U26" s="367"/>
      <c r="V26" s="367"/>
      <c r="W26" s="367"/>
      <c r="X26" s="367"/>
      <c r="Y26" s="367"/>
      <c r="Z26" s="73"/>
      <c r="AA26" s="367"/>
      <c r="AB26" s="377"/>
      <c r="AC26" s="378"/>
      <c r="AD26" s="399" t="s">
        <v>117</v>
      </c>
      <c r="AE26" s="399" t="s">
        <v>118</v>
      </c>
      <c r="AF26" s="399" t="s">
        <v>119</v>
      </c>
      <c r="AG26" s="400" t="s">
        <v>120</v>
      </c>
      <c r="AH26" s="400" t="s">
        <v>121</v>
      </c>
      <c r="AI26" s="400" t="s">
        <v>122</v>
      </c>
      <c r="AJ26" s="400" t="s">
        <v>123</v>
      </c>
      <c r="AK26" s="58"/>
      <c r="AL26" s="58"/>
      <c r="AM26" s="58"/>
    </row>
    <row r="27" spans="1:39" ht="12" customHeight="1">
      <c r="A27" s="103" t="s">
        <v>126</v>
      </c>
      <c r="B27" s="147"/>
      <c r="C27" s="130">
        <v>28.5</v>
      </c>
      <c r="D27" s="127">
        <v>47.4</v>
      </c>
      <c r="E27" s="127">
        <v>74</v>
      </c>
      <c r="F27" s="127">
        <v>51.6</v>
      </c>
      <c r="G27" s="127">
        <v>589.6</v>
      </c>
      <c r="H27" s="127">
        <v>899.2</v>
      </c>
      <c r="I27" s="166">
        <v>640.7</v>
      </c>
      <c r="J27" s="311">
        <v>28.5</v>
      </c>
      <c r="K27" s="311">
        <v>47.4</v>
      </c>
      <c r="L27" s="311">
        <v>74</v>
      </c>
      <c r="M27" s="311">
        <v>51.6</v>
      </c>
      <c r="N27" s="311">
        <v>589.6</v>
      </c>
      <c r="O27" s="311">
        <v>899.2</v>
      </c>
      <c r="P27" s="311">
        <v>640.7</v>
      </c>
      <c r="Q27" s="20"/>
      <c r="R27" s="37"/>
      <c r="S27" s="367"/>
      <c r="T27" s="367"/>
      <c r="U27" s="367"/>
      <c r="V27" s="367"/>
      <c r="W27" s="367"/>
      <c r="X27" s="367"/>
      <c r="Y27" s="367"/>
      <c r="Z27" s="74"/>
      <c r="AA27" s="379"/>
      <c r="AB27" s="377"/>
      <c r="AC27" s="371" t="s">
        <v>43</v>
      </c>
      <c r="AD27" s="374">
        <v>1207259.25</v>
      </c>
      <c r="AE27" s="374">
        <v>1971497.64</v>
      </c>
      <c r="AF27" s="374">
        <v>3426.73</v>
      </c>
      <c r="AG27" s="50">
        <v>500741.77</v>
      </c>
      <c r="AH27" s="374">
        <v>1323.9</v>
      </c>
      <c r="AI27" s="54">
        <v>7317.5</v>
      </c>
      <c r="AJ27" s="47">
        <v>1470.05</v>
      </c>
      <c r="AK27" s="380"/>
      <c r="AL27" s="58"/>
      <c r="AM27" s="58"/>
    </row>
    <row r="28" spans="1:39" ht="12" customHeight="1">
      <c r="A28" s="105" t="s">
        <v>38</v>
      </c>
      <c r="B28" s="147"/>
      <c r="C28" s="153"/>
      <c r="D28" s="154"/>
      <c r="E28" s="154"/>
      <c r="F28" s="154"/>
      <c r="G28" s="154"/>
      <c r="H28" s="154"/>
      <c r="I28" s="168"/>
      <c r="J28" s="3"/>
      <c r="K28" s="3"/>
      <c r="L28" s="3"/>
      <c r="M28" s="3"/>
      <c r="N28" s="3"/>
      <c r="O28" s="3"/>
      <c r="P28" s="3"/>
      <c r="Q28" s="20"/>
      <c r="R28" s="37"/>
      <c r="S28" s="367"/>
      <c r="T28" s="367"/>
      <c r="U28" s="367"/>
      <c r="V28" s="367"/>
      <c r="W28" s="367"/>
      <c r="X28" s="367"/>
      <c r="Y28" s="367"/>
      <c r="Z28" s="74"/>
      <c r="AA28" s="379"/>
      <c r="AB28" s="377"/>
      <c r="AC28" s="371" t="s">
        <v>44</v>
      </c>
      <c r="AD28" s="374">
        <v>1511046.34</v>
      </c>
      <c r="AE28" s="374">
        <v>2562179.19</v>
      </c>
      <c r="AF28" s="374">
        <v>1811.53</v>
      </c>
      <c r="AG28" s="50">
        <v>901230.49</v>
      </c>
      <c r="AH28" s="374">
        <v>555.9</v>
      </c>
      <c r="AI28" s="54">
        <v>9518.7</v>
      </c>
      <c r="AJ28" s="47">
        <v>0</v>
      </c>
      <c r="AK28" s="380"/>
      <c r="AL28" s="58"/>
      <c r="AM28" s="58"/>
    </row>
    <row r="29" spans="1:39" ht="12" customHeight="1" thickBot="1">
      <c r="A29" s="61" t="s">
        <v>39</v>
      </c>
      <c r="B29" s="150"/>
      <c r="C29" s="155">
        <f aca="true" t="shared" si="0" ref="C29:P29">SUM(C7:C28)</f>
        <v>53950.00000000001</v>
      </c>
      <c r="D29" s="156">
        <f aca="true" t="shared" si="1" ref="D29:I29">SUM(D7:D28)</f>
        <v>34206.4</v>
      </c>
      <c r="E29" s="156">
        <f t="shared" si="1"/>
        <v>25352.299999999996</v>
      </c>
      <c r="F29" s="156">
        <f t="shared" si="1"/>
        <v>26315</v>
      </c>
      <c r="G29" s="156">
        <f t="shared" si="1"/>
        <v>135703.34000000003</v>
      </c>
      <c r="H29" s="156">
        <f t="shared" si="1"/>
        <v>341899.57000000007</v>
      </c>
      <c r="I29" s="169">
        <f t="shared" si="1"/>
        <v>314521.36000000004</v>
      </c>
      <c r="J29" s="156">
        <f t="shared" si="0"/>
        <v>53950.00000000001</v>
      </c>
      <c r="K29" s="156">
        <f t="shared" si="0"/>
        <v>34206.4</v>
      </c>
      <c r="L29" s="156">
        <f t="shared" si="0"/>
        <v>25352.299999999996</v>
      </c>
      <c r="M29" s="156">
        <f t="shared" si="0"/>
        <v>26315</v>
      </c>
      <c r="N29" s="156">
        <f t="shared" si="0"/>
        <v>135703.34000000003</v>
      </c>
      <c r="O29" s="156">
        <f t="shared" si="0"/>
        <v>341899.57000000007</v>
      </c>
      <c r="P29" s="156">
        <f t="shared" si="0"/>
        <v>314521.36000000004</v>
      </c>
      <c r="Q29" s="20"/>
      <c r="R29" s="37"/>
      <c r="S29" s="367"/>
      <c r="T29" s="367"/>
      <c r="U29" s="367"/>
      <c r="V29" s="367"/>
      <c r="W29" s="367"/>
      <c r="X29" s="367"/>
      <c r="Y29" s="367"/>
      <c r="Z29" s="74"/>
      <c r="AA29" s="379"/>
      <c r="AB29" s="377"/>
      <c r="AC29" s="371" t="s">
        <v>106</v>
      </c>
      <c r="AD29" s="374">
        <v>104449.47</v>
      </c>
      <c r="AE29" s="374">
        <v>196748.5</v>
      </c>
      <c r="AF29" s="374">
        <v>165.17</v>
      </c>
      <c r="AG29" s="374">
        <v>82044.66</v>
      </c>
      <c r="AH29" s="374">
        <v>0</v>
      </c>
      <c r="AI29" s="54">
        <v>849.2</v>
      </c>
      <c r="AJ29" s="47">
        <v>0</v>
      </c>
      <c r="AK29" s="380"/>
      <c r="AL29" s="58"/>
      <c r="AM29" s="58"/>
    </row>
    <row r="30" spans="1:42" ht="12" customHeight="1">
      <c r="A30" s="11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81"/>
      <c r="U30" s="37"/>
      <c r="V30" s="367"/>
      <c r="W30" s="367"/>
      <c r="X30" s="367"/>
      <c r="Y30" s="367"/>
      <c r="Z30" s="73"/>
      <c r="AA30" s="367"/>
      <c r="AB30" s="365"/>
      <c r="AD30" s="14"/>
      <c r="AE30" s="377"/>
      <c r="AF30" s="47"/>
      <c r="AG30" s="47"/>
      <c r="AH30" s="47"/>
      <c r="AI30" s="54"/>
      <c r="AJ30" s="319"/>
      <c r="AK30" s="380"/>
      <c r="AL30" s="380"/>
      <c r="AM30" s="382"/>
      <c r="AN30" s="380"/>
      <c r="AO30" s="44"/>
      <c r="AP30" s="44"/>
    </row>
    <row r="31" spans="2:4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81"/>
      <c r="U31" s="37"/>
      <c r="V31" s="367"/>
      <c r="W31" s="367"/>
      <c r="X31" s="367"/>
      <c r="Y31" s="367"/>
      <c r="Z31" s="73"/>
      <c r="AA31" s="367"/>
      <c r="AB31" s="365"/>
      <c r="AD31" s="14"/>
      <c r="AE31" s="377"/>
      <c r="AF31" s="47"/>
      <c r="AG31" s="47"/>
      <c r="AH31" s="47"/>
      <c r="AI31" s="54"/>
      <c r="AJ31" s="319"/>
      <c r="AK31" s="380"/>
      <c r="AL31" s="380"/>
      <c r="AM31" s="382"/>
      <c r="AN31" s="380"/>
      <c r="AO31" s="44"/>
      <c r="AP31" s="44"/>
    </row>
    <row r="32" spans="1:39" ht="12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81"/>
      <c r="U32" s="37"/>
      <c r="V32" s="367"/>
      <c r="W32" s="367"/>
      <c r="X32" s="367"/>
      <c r="Y32" s="367"/>
      <c r="Z32" s="73"/>
      <c r="AA32" s="367"/>
      <c r="AB32" s="365"/>
      <c r="AD32" s="14"/>
      <c r="AE32" s="14"/>
      <c r="AI32" s="383"/>
      <c r="AJ32" s="320"/>
      <c r="AK32" s="55"/>
      <c r="AL32" s="55"/>
      <c r="AM32" s="55"/>
    </row>
    <row r="33" spans="1:39" ht="12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384"/>
      <c r="S33" s="384"/>
      <c r="T33" s="381"/>
      <c r="U33" s="385"/>
      <c r="AD33" s="14"/>
      <c r="AE33" s="14"/>
      <c r="AI33" s="383"/>
      <c r="AJ33" s="320"/>
      <c r="AK33" s="55"/>
      <c r="AL33" s="55"/>
      <c r="AM33" s="386"/>
    </row>
    <row r="34" spans="1:38" ht="12" customHeight="1">
      <c r="A34" s="46"/>
      <c r="B34" s="3"/>
      <c r="C34" s="3"/>
      <c r="D34" s="3"/>
      <c r="E34" s="3"/>
      <c r="F34" s="3"/>
      <c r="G34" s="3"/>
      <c r="H34" s="46"/>
      <c r="I34" s="43"/>
      <c r="J34" s="43"/>
      <c r="K34" s="2"/>
      <c r="L34" s="2"/>
      <c r="M34" s="2"/>
      <c r="N34" s="2"/>
      <c r="O34" s="46"/>
      <c r="P34" s="5"/>
      <c r="Q34" s="39"/>
      <c r="R34" s="387"/>
      <c r="S34" s="387"/>
      <c r="T34" s="381"/>
      <c r="U34" s="385"/>
      <c r="AD34" s="14"/>
      <c r="AE34" s="362"/>
      <c r="AF34" s="363"/>
      <c r="AG34" s="363"/>
      <c r="AH34" s="363"/>
      <c r="AI34" s="363"/>
      <c r="AJ34" s="315"/>
      <c r="AK34" s="364"/>
      <c r="AL34" s="364"/>
    </row>
    <row r="35" spans="1:43" ht="12" customHeight="1">
      <c r="A35" s="46"/>
      <c r="B35" s="3"/>
      <c r="C35" s="3"/>
      <c r="D35" s="3"/>
      <c r="E35" s="3"/>
      <c r="F35" s="3"/>
      <c r="G35" s="3"/>
      <c r="H35" s="46"/>
      <c r="I35" s="43"/>
      <c r="J35" s="43"/>
      <c r="K35" s="2"/>
      <c r="L35" s="2"/>
      <c r="M35" s="2"/>
      <c r="N35" s="2"/>
      <c r="O35" s="46"/>
      <c r="P35" s="5"/>
      <c r="Q35" s="39"/>
      <c r="R35" s="387"/>
      <c r="S35" s="387"/>
      <c r="T35" s="381"/>
      <c r="U35" s="385"/>
      <c r="AD35" s="14"/>
      <c r="AE35" s="366"/>
      <c r="AF35" s="388"/>
      <c r="AG35" s="388"/>
      <c r="AH35" s="388"/>
      <c r="AI35" s="388"/>
      <c r="AJ35" s="321"/>
      <c r="AK35" s="389"/>
      <c r="AL35" s="389"/>
      <c r="AN35" s="389"/>
      <c r="AO35" s="45"/>
      <c r="AQ35" s="45"/>
    </row>
    <row r="36" spans="1:43" s="21" customFormat="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41"/>
      <c r="L36" s="42"/>
      <c r="M36" s="42"/>
      <c r="N36" s="40"/>
      <c r="O36" s="40"/>
      <c r="P36" s="40"/>
      <c r="Q36" s="40"/>
      <c r="R36" s="75"/>
      <c r="S36" s="75"/>
      <c r="T36" s="75"/>
      <c r="U36" s="75"/>
      <c r="V36" s="75"/>
      <c r="W36" s="390"/>
      <c r="X36" s="390"/>
      <c r="Y36" s="390"/>
      <c r="Z36" s="75"/>
      <c r="AA36" s="390"/>
      <c r="AB36" s="274"/>
      <c r="AC36" s="274"/>
      <c r="AD36" s="274"/>
      <c r="AE36" s="366"/>
      <c r="AF36" s="388"/>
      <c r="AG36" s="388"/>
      <c r="AH36" s="388"/>
      <c r="AI36" s="388"/>
      <c r="AJ36" s="321"/>
      <c r="AK36" s="389"/>
      <c r="AL36" s="389"/>
      <c r="AM36" s="389"/>
      <c r="AN36" s="389"/>
      <c r="AO36" s="45"/>
      <c r="AQ36" s="45"/>
    </row>
    <row r="37" spans="1:43" s="22" customFormat="1" ht="19.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391"/>
      <c r="S37" s="391"/>
      <c r="T37" s="391"/>
      <c r="U37" s="391"/>
      <c r="V37" s="76"/>
      <c r="W37" s="76"/>
      <c r="X37" s="76"/>
      <c r="Y37" s="76"/>
      <c r="Z37" s="76"/>
      <c r="AA37" s="76"/>
      <c r="AB37" s="392"/>
      <c r="AC37" s="392"/>
      <c r="AD37" s="392"/>
      <c r="AE37" s="366"/>
      <c r="AF37" s="388"/>
      <c r="AG37" s="388"/>
      <c r="AH37" s="388"/>
      <c r="AI37" s="388"/>
      <c r="AJ37" s="321"/>
      <c r="AK37" s="389"/>
      <c r="AL37" s="389"/>
      <c r="AM37" s="389"/>
      <c r="AN37" s="389"/>
      <c r="AO37" s="45"/>
      <c r="AQ37" s="45"/>
    </row>
    <row r="38" spans="1:43" ht="19.5" customHeight="1">
      <c r="A38" s="23"/>
      <c r="B38" s="23"/>
      <c r="C38" s="23"/>
      <c r="D38" s="23"/>
      <c r="G38" s="23"/>
      <c r="I38" s="23"/>
      <c r="J38" s="23"/>
      <c r="K38" s="23"/>
      <c r="L38" s="23"/>
      <c r="M38" s="23"/>
      <c r="N38" s="23"/>
      <c r="O38" s="23"/>
      <c r="P38" s="23"/>
      <c r="Q38" s="23"/>
      <c r="R38" s="393"/>
      <c r="S38" s="68"/>
      <c r="T38" s="393"/>
      <c r="U38" s="393"/>
      <c r="V38" s="393"/>
      <c r="W38" s="393"/>
      <c r="X38" s="393"/>
      <c r="Y38" s="393"/>
      <c r="Z38" s="68"/>
      <c r="AA38" s="393"/>
      <c r="AB38" s="345"/>
      <c r="AC38" s="345"/>
      <c r="AD38" s="345"/>
      <c r="AE38" s="366"/>
      <c r="AF38" s="388"/>
      <c r="AG38" s="388"/>
      <c r="AH38" s="388"/>
      <c r="AI38" s="388"/>
      <c r="AJ38" s="321"/>
      <c r="AK38" s="389"/>
      <c r="AL38" s="389"/>
      <c r="AM38" s="389"/>
      <c r="AN38" s="389"/>
      <c r="AO38" s="45"/>
      <c r="AQ38" s="45"/>
    </row>
    <row r="39" spans="1:43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4"/>
      <c r="L39" s="24"/>
      <c r="M39" s="24"/>
      <c r="N39" s="24"/>
      <c r="O39" s="24"/>
      <c r="P39" s="2"/>
      <c r="Q39" s="2"/>
      <c r="R39" s="77"/>
      <c r="S39" s="383"/>
      <c r="T39" s="77"/>
      <c r="U39" s="77"/>
      <c r="V39" s="77"/>
      <c r="W39" s="77"/>
      <c r="X39" s="77"/>
      <c r="Y39" s="77"/>
      <c r="Z39" s="77"/>
      <c r="AA39" s="77"/>
      <c r="AB39" s="383"/>
      <c r="AC39" s="383"/>
      <c r="AD39" s="383"/>
      <c r="AE39" s="366"/>
      <c r="AF39" s="388"/>
      <c r="AG39" s="388"/>
      <c r="AH39" s="388"/>
      <c r="AI39" s="388"/>
      <c r="AJ39" s="321"/>
      <c r="AK39" s="389"/>
      <c r="AL39" s="389"/>
      <c r="AM39" s="389"/>
      <c r="AN39" s="28"/>
      <c r="AO39" s="56"/>
      <c r="AQ39" s="45"/>
    </row>
    <row r="40" spans="1:43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94"/>
      <c r="S40" s="78"/>
      <c r="T40" s="394"/>
      <c r="U40" s="394"/>
      <c r="V40" s="394"/>
      <c r="W40" s="394"/>
      <c r="X40" s="394"/>
      <c r="Y40" s="394"/>
      <c r="Z40" s="78"/>
      <c r="AA40" s="394"/>
      <c r="AB40" s="395"/>
      <c r="AC40" s="395"/>
      <c r="AD40" s="395"/>
      <c r="AE40" s="366"/>
      <c r="AF40" s="388"/>
      <c r="AG40" s="388"/>
      <c r="AH40" s="388"/>
      <c r="AI40" s="388"/>
      <c r="AJ40" s="321"/>
      <c r="AK40" s="389"/>
      <c r="AL40" s="58"/>
      <c r="AM40" s="389"/>
      <c r="AN40" s="389"/>
      <c r="AO40" s="45"/>
      <c r="AQ40" s="45"/>
    </row>
    <row r="41" spans="1:43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394"/>
      <c r="S41" s="78"/>
      <c r="T41" s="394"/>
      <c r="U41" s="394"/>
      <c r="V41" s="394"/>
      <c r="W41" s="394"/>
      <c r="X41" s="394"/>
      <c r="Y41" s="394"/>
      <c r="Z41" s="78"/>
      <c r="AA41" s="394"/>
      <c r="AB41" s="395"/>
      <c r="AC41" s="395"/>
      <c r="AD41" s="395"/>
      <c r="AE41" s="366"/>
      <c r="AF41" s="388"/>
      <c r="AG41" s="388"/>
      <c r="AH41" s="388"/>
      <c r="AI41" s="388"/>
      <c r="AJ41" s="321"/>
      <c r="AK41" s="389"/>
      <c r="AL41" s="58"/>
      <c r="AM41" s="389"/>
      <c r="AN41" s="389"/>
      <c r="AO41" s="45"/>
      <c r="AQ41" s="45"/>
    </row>
    <row r="42" spans="1:41" ht="15.75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24"/>
      <c r="Q42" s="24"/>
      <c r="R42" s="394"/>
      <c r="S42" s="78"/>
      <c r="T42" s="394"/>
      <c r="U42" s="394"/>
      <c r="V42" s="394"/>
      <c r="W42" s="394"/>
      <c r="X42" s="394"/>
      <c r="Y42" s="394"/>
      <c r="Z42" s="78"/>
      <c r="AA42" s="394"/>
      <c r="AB42" s="395"/>
      <c r="AC42" s="395"/>
      <c r="AD42" s="395"/>
      <c r="AE42" s="395"/>
      <c r="AF42" s="383"/>
      <c r="AK42" s="55"/>
      <c r="AL42" s="55"/>
      <c r="AM42" s="55"/>
      <c r="AN42" s="29"/>
      <c r="AO42" s="16"/>
    </row>
    <row r="43" spans="1:41" ht="19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94"/>
      <c r="S43" s="78"/>
      <c r="T43" s="394"/>
      <c r="U43" s="394"/>
      <c r="V43" s="394"/>
      <c r="W43" s="394"/>
      <c r="X43" s="394"/>
      <c r="Y43" s="394"/>
      <c r="Z43" s="78"/>
      <c r="AA43" s="394"/>
      <c r="AB43" s="395"/>
      <c r="AC43" s="395"/>
      <c r="AD43" s="395"/>
      <c r="AE43" s="395"/>
      <c r="AF43" s="383"/>
      <c r="AK43" s="55"/>
      <c r="AL43" s="55"/>
      <c r="AM43" s="55"/>
      <c r="AN43" s="29"/>
      <c r="AO43" s="16"/>
    </row>
    <row r="44" spans="1:41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94"/>
      <c r="S44" s="78"/>
      <c r="T44" s="394"/>
      <c r="U44" s="394"/>
      <c r="V44" s="394"/>
      <c r="W44" s="394"/>
      <c r="X44" s="394"/>
      <c r="Y44" s="394"/>
      <c r="Z44" s="78"/>
      <c r="AA44" s="394"/>
      <c r="AB44" s="395"/>
      <c r="AC44" s="395"/>
      <c r="AD44" s="395"/>
      <c r="AE44" s="395"/>
      <c r="AF44" s="322"/>
      <c r="AG44" s="345"/>
      <c r="AK44" s="55"/>
      <c r="AL44" s="55"/>
      <c r="AM44" s="55"/>
      <c r="AN44" s="29"/>
      <c r="AO44" s="16"/>
    </row>
    <row r="45" spans="1:39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94"/>
      <c r="S45" s="78"/>
      <c r="T45" s="394"/>
      <c r="U45" s="394"/>
      <c r="V45" s="394"/>
      <c r="W45" s="394"/>
      <c r="X45" s="394"/>
      <c r="Y45" s="394"/>
      <c r="Z45" s="78"/>
      <c r="AA45" s="394"/>
      <c r="AB45" s="395"/>
      <c r="AC45" s="395"/>
      <c r="AD45" s="395"/>
      <c r="AK45" s="55"/>
      <c r="AL45" s="55"/>
      <c r="AM45" s="55"/>
    </row>
    <row r="46" spans="1:39" ht="19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94"/>
      <c r="S46" s="78"/>
      <c r="T46" s="394"/>
      <c r="U46" s="394"/>
      <c r="V46" s="394"/>
      <c r="W46" s="394"/>
      <c r="X46" s="394"/>
      <c r="Y46" s="394"/>
      <c r="Z46" s="78"/>
      <c r="AA46" s="394"/>
      <c r="AB46" s="395"/>
      <c r="AC46" s="395"/>
      <c r="AD46" s="395"/>
      <c r="AK46" s="55"/>
      <c r="AL46" s="55"/>
      <c r="AM46" s="55"/>
    </row>
    <row r="47" spans="1:39" ht="19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94"/>
      <c r="S47" s="78"/>
      <c r="T47" s="394"/>
      <c r="U47" s="394"/>
      <c r="V47" s="394"/>
      <c r="W47" s="394"/>
      <c r="X47" s="394"/>
      <c r="Y47" s="394"/>
      <c r="Z47" s="78"/>
      <c r="AA47" s="394"/>
      <c r="AB47" s="395"/>
      <c r="AC47" s="395"/>
      <c r="AD47" s="395"/>
      <c r="AK47" s="55"/>
      <c r="AL47" s="55"/>
      <c r="AM47" s="55"/>
    </row>
    <row r="48" spans="1:39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4"/>
      <c r="S48" s="78"/>
      <c r="T48" s="394"/>
      <c r="U48" s="394"/>
      <c r="V48" s="394"/>
      <c r="W48" s="394"/>
      <c r="X48" s="394"/>
      <c r="Y48" s="394"/>
      <c r="Z48" s="78"/>
      <c r="AA48" s="394"/>
      <c r="AB48" s="395"/>
      <c r="AC48" s="395"/>
      <c r="AD48" s="395"/>
      <c r="AK48" s="55"/>
      <c r="AL48" s="55"/>
      <c r="AM48" s="55"/>
    </row>
    <row r="49" spans="1:39" ht="19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94"/>
      <c r="S49" s="78"/>
      <c r="T49" s="394"/>
      <c r="U49" s="394"/>
      <c r="V49" s="394"/>
      <c r="W49" s="394"/>
      <c r="X49" s="394"/>
      <c r="Y49" s="394"/>
      <c r="Z49" s="78"/>
      <c r="AA49" s="394"/>
      <c r="AB49" s="395"/>
      <c r="AC49" s="395"/>
      <c r="AD49" s="395"/>
      <c r="AK49" s="55"/>
      <c r="AL49" s="55"/>
      <c r="AM49" s="55"/>
    </row>
    <row r="50" spans="1:39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94"/>
      <c r="S50" s="78"/>
      <c r="T50" s="394"/>
      <c r="U50" s="394"/>
      <c r="V50" s="394"/>
      <c r="W50" s="394"/>
      <c r="X50" s="394"/>
      <c r="Y50" s="394"/>
      <c r="Z50" s="78"/>
      <c r="AA50" s="394"/>
      <c r="AB50" s="395"/>
      <c r="AC50" s="395"/>
      <c r="AD50" s="395"/>
      <c r="AK50" s="55"/>
      <c r="AL50" s="55"/>
      <c r="AM50" s="55"/>
    </row>
    <row r="51" spans="1:39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94"/>
      <c r="S51" s="78"/>
      <c r="T51" s="394"/>
      <c r="U51" s="394"/>
      <c r="V51" s="394"/>
      <c r="W51" s="394"/>
      <c r="X51" s="394"/>
      <c r="Y51" s="394"/>
      <c r="Z51" s="78"/>
      <c r="AA51" s="394"/>
      <c r="AB51" s="395"/>
      <c r="AC51" s="395"/>
      <c r="AD51" s="395"/>
      <c r="AK51" s="55"/>
      <c r="AL51" s="55"/>
      <c r="AM51" s="55"/>
    </row>
    <row r="52" spans="1:39" ht="19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394"/>
      <c r="S52" s="78"/>
      <c r="T52" s="394"/>
      <c r="U52" s="394"/>
      <c r="V52" s="394"/>
      <c r="W52" s="394"/>
      <c r="X52" s="394"/>
      <c r="Y52" s="394"/>
      <c r="Z52" s="78"/>
      <c r="AA52" s="394"/>
      <c r="AB52" s="395"/>
      <c r="AC52" s="395"/>
      <c r="AD52" s="395"/>
      <c r="AK52" s="55"/>
      <c r="AL52" s="55"/>
      <c r="AM52" s="55"/>
    </row>
    <row r="53" spans="1:39" ht="19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94"/>
      <c r="S53" s="78"/>
      <c r="T53" s="394"/>
      <c r="U53" s="394"/>
      <c r="V53" s="394"/>
      <c r="W53" s="394"/>
      <c r="X53" s="394"/>
      <c r="Y53" s="394"/>
      <c r="Z53" s="78"/>
      <c r="AA53" s="394"/>
      <c r="AB53" s="395"/>
      <c r="AC53" s="395"/>
      <c r="AD53" s="395"/>
      <c r="AK53" s="55"/>
      <c r="AL53" s="55"/>
      <c r="AM53" s="55"/>
    </row>
    <row r="54" spans="1:39" ht="19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94"/>
      <c r="S54" s="78"/>
      <c r="T54" s="394"/>
      <c r="U54" s="394"/>
      <c r="V54" s="394"/>
      <c r="W54" s="394"/>
      <c r="X54" s="394"/>
      <c r="Y54" s="394"/>
      <c r="Z54" s="78"/>
      <c r="AA54" s="394"/>
      <c r="AB54" s="395"/>
      <c r="AC54" s="395"/>
      <c r="AD54" s="395"/>
      <c r="AK54" s="55"/>
      <c r="AL54" s="55"/>
      <c r="AM54" s="55"/>
    </row>
    <row r="55" spans="1:39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394"/>
      <c r="S55" s="78"/>
      <c r="T55" s="394"/>
      <c r="U55" s="394"/>
      <c r="V55" s="394"/>
      <c r="W55" s="394"/>
      <c r="X55" s="394"/>
      <c r="Y55" s="394"/>
      <c r="Z55" s="78"/>
      <c r="AA55" s="394"/>
      <c r="AB55" s="395"/>
      <c r="AC55" s="395"/>
      <c r="AD55" s="395"/>
      <c r="AK55" s="55"/>
      <c r="AL55" s="55"/>
      <c r="AM55" s="55"/>
    </row>
    <row r="56" spans="1:39" ht="17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79"/>
      <c r="S56" s="79"/>
      <c r="T56" s="79"/>
      <c r="U56" s="79"/>
      <c r="V56" s="396"/>
      <c r="W56" s="396"/>
      <c r="X56" s="396"/>
      <c r="Y56" s="396"/>
      <c r="Z56" s="79"/>
      <c r="AA56" s="396"/>
      <c r="AB56" s="397"/>
      <c r="AC56" s="397"/>
      <c r="AD56" s="397"/>
      <c r="AK56" s="55"/>
      <c r="AL56" s="55"/>
      <c r="AM56" s="55"/>
    </row>
    <row r="57" spans="1:39" ht="17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79"/>
      <c r="S57" s="79"/>
      <c r="T57" s="79"/>
      <c r="U57" s="79"/>
      <c r="V57" s="396"/>
      <c r="W57" s="396"/>
      <c r="X57" s="396"/>
      <c r="Y57" s="396"/>
      <c r="Z57" s="79"/>
      <c r="AA57" s="396"/>
      <c r="AB57" s="397"/>
      <c r="AC57" s="397"/>
      <c r="AD57" s="397"/>
      <c r="AK57" s="55"/>
      <c r="AL57" s="55"/>
      <c r="AM57" s="55"/>
    </row>
    <row r="58" spans="1:39" ht="17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79"/>
      <c r="S58" s="79"/>
      <c r="T58" s="79"/>
      <c r="U58" s="79"/>
      <c r="V58" s="396"/>
      <c r="W58" s="396"/>
      <c r="X58" s="396"/>
      <c r="Y58" s="396"/>
      <c r="Z58" s="79"/>
      <c r="AA58" s="396"/>
      <c r="AB58" s="397"/>
      <c r="AC58" s="397"/>
      <c r="AD58" s="397"/>
      <c r="AK58" s="55"/>
      <c r="AL58" s="55"/>
      <c r="AM58" s="55"/>
    </row>
    <row r="59" spans="1:39" ht="17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79"/>
      <c r="S59" s="79"/>
      <c r="T59" s="79"/>
      <c r="U59" s="79"/>
      <c r="V59" s="396"/>
      <c r="W59" s="396"/>
      <c r="X59" s="396"/>
      <c r="Y59" s="396"/>
      <c r="Z59" s="79"/>
      <c r="AA59" s="396"/>
      <c r="AB59" s="397"/>
      <c r="AC59" s="397"/>
      <c r="AD59" s="397"/>
      <c r="AK59" s="55"/>
      <c r="AL59" s="55"/>
      <c r="AM59" s="55"/>
    </row>
    <row r="60" spans="1:39" ht="17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79"/>
      <c r="S60" s="79"/>
      <c r="T60" s="79"/>
      <c r="U60" s="79"/>
      <c r="V60" s="396"/>
      <c r="W60" s="396"/>
      <c r="X60" s="396"/>
      <c r="Y60" s="396"/>
      <c r="Z60" s="79"/>
      <c r="AA60" s="396"/>
      <c r="AB60" s="397"/>
      <c r="AC60" s="397"/>
      <c r="AD60" s="397"/>
      <c r="AK60" s="55"/>
      <c r="AL60" s="55"/>
      <c r="AM60" s="55"/>
    </row>
    <row r="61" spans="1:39" ht="17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79"/>
      <c r="S61" s="79"/>
      <c r="T61" s="79"/>
      <c r="U61" s="79"/>
      <c r="V61" s="396"/>
      <c r="W61" s="396"/>
      <c r="X61" s="396"/>
      <c r="Y61" s="396"/>
      <c r="Z61" s="79"/>
      <c r="AA61" s="396"/>
      <c r="AB61" s="397"/>
      <c r="AC61" s="397"/>
      <c r="AD61" s="397"/>
      <c r="AK61" s="55"/>
      <c r="AL61" s="55"/>
      <c r="AM61" s="55"/>
    </row>
    <row r="62" spans="1:39" ht="9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P62" s="27"/>
      <c r="Q62" s="27"/>
      <c r="R62" s="398"/>
      <c r="S62" s="398"/>
      <c r="T62" s="398"/>
      <c r="U62" s="398"/>
      <c r="V62" s="77"/>
      <c r="W62" s="77"/>
      <c r="X62" s="77"/>
      <c r="Y62" s="77"/>
      <c r="Z62" s="77"/>
      <c r="AA62" s="77"/>
      <c r="AB62" s="383"/>
      <c r="AC62" s="383"/>
      <c r="AD62" s="383"/>
      <c r="AK62" s="55"/>
      <c r="AL62" s="55"/>
      <c r="AM62" s="55"/>
    </row>
  </sheetData>
  <mergeCells count="5">
    <mergeCell ref="C1:P1"/>
    <mergeCell ref="J5:P5"/>
    <mergeCell ref="C3:P3"/>
    <mergeCell ref="A42:O42"/>
    <mergeCell ref="C5:I5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P4">
      <selection activeCell="F19" sqref="F19"/>
    </sheetView>
  </sheetViews>
  <sheetFormatPr defaultColWidth="11.421875" defaultRowHeight="12.75"/>
  <cols>
    <col min="1" max="1" width="16.28125" style="117" customWidth="1"/>
    <col min="2" max="13" width="5.7109375" style="117" bestFit="1" customWidth="1"/>
    <col min="14" max="15" width="6.57421875" style="117" bestFit="1" customWidth="1"/>
    <col min="16" max="18" width="5.28125" style="117" customWidth="1"/>
    <col min="19" max="31" width="5.28125" style="327" customWidth="1"/>
    <col min="32" max="32" width="8.00390625" style="327" customWidth="1"/>
    <col min="33" max="33" width="7.140625" style="327" customWidth="1"/>
    <col min="34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404" t="s">
        <v>44</v>
      </c>
      <c r="AG6" s="403" t="s">
        <v>106</v>
      </c>
      <c r="AH6" s="189"/>
      <c r="AI6" s="189"/>
      <c r="AJ6" s="189"/>
      <c r="AK6" s="189"/>
      <c r="AL6" s="326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03"/>
      <c r="AE7" s="8" t="s">
        <v>58</v>
      </c>
      <c r="AF7" s="413">
        <v>61073.67</v>
      </c>
      <c r="AG7" s="189">
        <v>82044.65800000001</v>
      </c>
      <c r="AH7" s="189"/>
      <c r="AI7" s="189"/>
      <c r="AJ7" s="189"/>
      <c r="AK7" s="189"/>
      <c r="AL7" s="326"/>
      <c r="AM7" s="63"/>
      <c r="AN7" s="63"/>
      <c r="AS7" s="200"/>
      <c r="AT7" s="200"/>
      <c r="AV7" s="63"/>
    </row>
    <row r="8" spans="1:52" s="82" customFormat="1" ht="15.75" customHeight="1">
      <c r="A8" s="84" t="s">
        <v>13</v>
      </c>
      <c r="B8" s="85">
        <v>629.18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528.86</v>
      </c>
      <c r="O8" s="85">
        <v>629.18</v>
      </c>
      <c r="P8" s="122">
        <f>IF(N8&lt;&gt;0,(O8-N8)/N8,0)</f>
        <v>0.18969103354384892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8" t="s">
        <v>59</v>
      </c>
      <c r="AF8" s="195">
        <v>65251.791000000034</v>
      </c>
      <c r="AG8" s="189">
        <v>0</v>
      </c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">
        <v>8</v>
      </c>
      <c r="B9" s="85">
        <v>172.3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84.7</v>
      </c>
      <c r="O9" s="85">
        <v>172.3</v>
      </c>
      <c r="P9" s="122">
        <f aca="true" t="shared" si="0" ref="P9:P27">IF(N9&lt;&gt;0,(O9-N9)/N9,0)</f>
        <v>1.0342384887839433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8" t="s">
        <v>60</v>
      </c>
      <c r="AF9" s="195">
        <v>62850.44700000001</v>
      </c>
      <c r="AG9" s="189">
        <v>0</v>
      </c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">
        <v>1</v>
      </c>
      <c r="B10" s="85">
        <v>1355.8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910.4</v>
      </c>
      <c r="O10" s="85">
        <v>1355.8</v>
      </c>
      <c r="P10" s="122">
        <f t="shared" si="0"/>
        <v>0.48923550087873463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8" t="s">
        <v>61</v>
      </c>
      <c r="AF10" s="195">
        <v>70202.78500000003</v>
      </c>
      <c r="AG10" s="189">
        <v>0</v>
      </c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">
        <v>16</v>
      </c>
      <c r="B11" s="85">
        <v>2033.4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835.3</v>
      </c>
      <c r="O11" s="85">
        <v>2033.4</v>
      </c>
      <c r="P11" s="122">
        <f t="shared" si="0"/>
        <v>1.4343349694720462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8" t="s">
        <v>62</v>
      </c>
      <c r="AF11" s="195">
        <v>74727.83500000002</v>
      </c>
      <c r="AG11" s="189">
        <v>0</v>
      </c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">
        <v>2</v>
      </c>
      <c r="B12" s="85">
        <v>1841.1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1456.2</v>
      </c>
      <c r="O12" s="85">
        <v>1841.1</v>
      </c>
      <c r="P12" s="122">
        <f t="shared" si="0"/>
        <v>0.26431808817470115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 t="s">
        <v>102</v>
      </c>
      <c r="AF12" s="195">
        <v>78156.92799999997</v>
      </c>
      <c r="AG12" s="189">
        <v>0</v>
      </c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">
        <v>18</v>
      </c>
      <c r="B13" s="85">
        <v>2154.3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1544.11</v>
      </c>
      <c r="O13" s="85">
        <v>2154.3</v>
      </c>
      <c r="P13" s="122">
        <f t="shared" si="0"/>
        <v>0.3951726237120414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63</v>
      </c>
      <c r="AF13" s="195">
        <v>78563.23400000001</v>
      </c>
      <c r="AG13" s="189">
        <v>0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">
        <v>14</v>
      </c>
      <c r="B14" s="85">
        <v>20.3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7.7</v>
      </c>
      <c r="O14" s="85">
        <v>20.3</v>
      </c>
      <c r="P14" s="122">
        <f t="shared" si="0"/>
        <v>1.6363636363636365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103</v>
      </c>
      <c r="AF14" s="195">
        <v>79560.34899999997</v>
      </c>
      <c r="AG14" s="189"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">
        <v>15</v>
      </c>
      <c r="B15" s="85">
        <v>334.5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245.3</v>
      </c>
      <c r="O15" s="85">
        <v>334.5</v>
      </c>
      <c r="P15" s="122">
        <f t="shared" si="0"/>
        <v>0.3636363636363636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65</v>
      </c>
      <c r="AF15" s="195">
        <v>83559.62700000005</v>
      </c>
      <c r="AG15" s="189"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">
        <v>124</v>
      </c>
      <c r="B16" s="91">
        <v>155.3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187</v>
      </c>
      <c r="O16" s="91">
        <v>155.3</v>
      </c>
      <c r="P16" s="122">
        <f t="shared" si="0"/>
        <v>-0.16951871657754006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66</v>
      </c>
      <c r="AF16" s="195">
        <v>82704.90800000002</v>
      </c>
      <c r="AG16" s="189"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35" t="s">
        <v>45</v>
      </c>
      <c r="B17" s="262">
        <v>15303.8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11970.9</v>
      </c>
      <c r="O17" s="262">
        <v>15303.8</v>
      </c>
      <c r="P17" s="242">
        <f t="shared" si="0"/>
        <v>0.2784168274732894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67</v>
      </c>
      <c r="AF17" s="195">
        <v>83470.81</v>
      </c>
      <c r="AG17" s="190"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34" t="s">
        <v>3</v>
      </c>
      <c r="B18" s="262">
        <v>37055.66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26398.2</v>
      </c>
      <c r="O18" s="262">
        <v>37055.66</v>
      </c>
      <c r="P18" s="242">
        <f t="shared" si="0"/>
        <v>0.4037191929752787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68</v>
      </c>
      <c r="AF18" s="195">
        <v>81108.10699999999</v>
      </c>
      <c r="AG18" s="190"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137" t="s">
        <v>9</v>
      </c>
      <c r="B19" s="85">
        <v>7720.1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5894.8</v>
      </c>
      <c r="O19" s="85">
        <v>7720.1</v>
      </c>
      <c r="P19" s="122">
        <f t="shared" si="0"/>
        <v>0.30964578950939814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">
        <v>4</v>
      </c>
      <c r="B20" s="91">
        <v>4867.27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4665.7</v>
      </c>
      <c r="O20" s="91">
        <v>4867.27</v>
      </c>
      <c r="P20" s="122">
        <f t="shared" si="0"/>
        <v>0.04320252052210829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331"/>
      <c r="AG20" s="326"/>
      <c r="AH20" s="326"/>
      <c r="AI20" s="326"/>
      <c r="AJ20" s="326"/>
      <c r="AK20" s="326"/>
      <c r="AL20" s="436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">
        <v>10</v>
      </c>
      <c r="B21" s="91">
        <v>848.5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754.2</v>
      </c>
      <c r="O21" s="91">
        <v>848.5</v>
      </c>
      <c r="P21" s="122">
        <f t="shared" si="0"/>
        <v>0.12503314770617865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437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7" t="s">
        <v>12</v>
      </c>
      <c r="B22" s="91">
        <v>540.4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678.5</v>
      </c>
      <c r="O22" s="91">
        <v>540.4</v>
      </c>
      <c r="P22" s="122">
        <f t="shared" si="0"/>
        <v>-0.20353721444362569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437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84" t="s">
        <v>125</v>
      </c>
      <c r="B23" s="91">
        <v>3669.28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2582.5</v>
      </c>
      <c r="O23" s="91">
        <v>3669.28</v>
      </c>
      <c r="P23" s="122">
        <f t="shared" si="0"/>
        <v>0.4208247821878026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190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84" t="s">
        <v>6</v>
      </c>
      <c r="B24" s="75">
        <v>2797.78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1785.2</v>
      </c>
      <c r="O24" s="75">
        <v>2797.78</v>
      </c>
      <c r="P24" s="122">
        <f t="shared" si="0"/>
        <v>0.5672081559489134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190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84" t="s">
        <v>11</v>
      </c>
      <c r="B25" s="100">
        <v>249.1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244.3</v>
      </c>
      <c r="O25" s="100">
        <v>249.1</v>
      </c>
      <c r="P25" s="122">
        <f t="shared" si="0"/>
        <v>0.019647973802701526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v>296.6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299.8</v>
      </c>
      <c r="O26" s="100">
        <v>296.6</v>
      </c>
      <c r="P26" s="122">
        <f t="shared" si="0"/>
        <v>-0.010673782521681082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82044.67000000001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61073.67</v>
      </c>
      <c r="O27" s="178">
        <f t="shared" si="1"/>
        <v>82044.67000000001</v>
      </c>
      <c r="P27" s="271">
        <f t="shared" si="0"/>
        <v>0.3433721929597487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190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77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 t="s">
        <v>25</v>
      </c>
      <c r="O33" s="454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06" t="s">
        <v>17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8">
        <v>0</v>
      </c>
      <c r="N35" s="109">
        <v>11.5</v>
      </c>
      <c r="O35" s="108">
        <v>0</v>
      </c>
      <c r="P35" s="122">
        <f>IF(N35&lt;&gt;0,(O35-N35)/N35,0)</f>
        <v>-1</v>
      </c>
    </row>
    <row r="36" spans="1:16" ht="11.25">
      <c r="A36" s="84" t="s">
        <v>13</v>
      </c>
      <c r="B36" s="75">
        <v>161.45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99">
        <v>0</v>
      </c>
      <c r="N36" s="98">
        <v>216.05</v>
      </c>
      <c r="O36" s="99">
        <v>161.45</v>
      </c>
      <c r="P36" s="122">
        <f aca="true" t="shared" si="2" ref="P36:P55">IF(N36&lt;&gt;0,(O36-N36)/N36,0)</f>
        <v>-0.2527192779449203</v>
      </c>
    </row>
    <row r="37" spans="1:16" ht="11.25">
      <c r="A37" s="117" t="s">
        <v>8</v>
      </c>
      <c r="B37" s="110">
        <v>21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97">
        <v>0</v>
      </c>
      <c r="N37" s="111">
        <v>40.3</v>
      </c>
      <c r="O37" s="97">
        <v>21</v>
      </c>
      <c r="P37" s="122">
        <f t="shared" si="2"/>
        <v>-0.4789081885856079</v>
      </c>
    </row>
    <row r="38" spans="1:16" ht="11.25">
      <c r="A38" s="84" t="s">
        <v>1</v>
      </c>
      <c r="B38" s="110">
        <v>439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97">
        <v>0</v>
      </c>
      <c r="N38" s="111">
        <v>274.3</v>
      </c>
      <c r="O38" s="97">
        <v>439</v>
      </c>
      <c r="P38" s="122">
        <f t="shared" si="2"/>
        <v>0.6004374772147283</v>
      </c>
    </row>
    <row r="39" spans="1:16" ht="11.25">
      <c r="A39" s="84" t="s">
        <v>16</v>
      </c>
      <c r="B39" s="110">
        <v>407.3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97">
        <v>0</v>
      </c>
      <c r="N39" s="111">
        <v>253.3</v>
      </c>
      <c r="O39" s="97">
        <v>407.3</v>
      </c>
      <c r="P39" s="122">
        <f t="shared" si="2"/>
        <v>0.607974733517568</v>
      </c>
    </row>
    <row r="40" spans="1:16" ht="11.25">
      <c r="A40" s="84" t="s">
        <v>2</v>
      </c>
      <c r="B40" s="110">
        <v>371.4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97">
        <v>0</v>
      </c>
      <c r="N40" s="111">
        <v>401.9</v>
      </c>
      <c r="O40" s="97">
        <v>371.4</v>
      </c>
      <c r="P40" s="122">
        <f t="shared" si="2"/>
        <v>-0.07588952475740235</v>
      </c>
    </row>
    <row r="41" spans="1:16" ht="11.25">
      <c r="A41" s="84" t="s">
        <v>18</v>
      </c>
      <c r="B41" s="110">
        <v>744.71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97">
        <v>0</v>
      </c>
      <c r="N41" s="111">
        <v>436.89</v>
      </c>
      <c r="O41" s="97">
        <v>744.71</v>
      </c>
      <c r="P41" s="122">
        <f t="shared" si="2"/>
        <v>0.7045709446313719</v>
      </c>
    </row>
    <row r="42" spans="1:16" ht="11.25">
      <c r="A42" s="84" t="s">
        <v>14</v>
      </c>
      <c r="B42" s="110">
        <v>55.5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97">
        <v>0</v>
      </c>
      <c r="N42" s="111">
        <v>42.9</v>
      </c>
      <c r="O42" s="97">
        <v>55.5</v>
      </c>
      <c r="P42" s="122">
        <f t="shared" si="2"/>
        <v>0.29370629370629375</v>
      </c>
    </row>
    <row r="43" spans="1:16" ht="11.25">
      <c r="A43" s="84" t="s">
        <v>15</v>
      </c>
      <c r="B43" s="110">
        <v>17.1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97">
        <v>0</v>
      </c>
      <c r="N43" s="111">
        <v>19.9</v>
      </c>
      <c r="O43" s="97">
        <v>17.1</v>
      </c>
      <c r="P43" s="122">
        <f t="shared" si="2"/>
        <v>-0.14070351758793956</v>
      </c>
    </row>
    <row r="44" spans="1:16" ht="11.25">
      <c r="A44" s="84" t="s">
        <v>124</v>
      </c>
      <c r="B44" s="110">
        <v>45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97">
        <v>0</v>
      </c>
      <c r="N44" s="111">
        <v>158.5</v>
      </c>
      <c r="O44" s="97">
        <v>45</v>
      </c>
      <c r="P44" s="122">
        <f t="shared" si="2"/>
        <v>-0.7160883280757098</v>
      </c>
    </row>
    <row r="45" spans="1:16" ht="12.75">
      <c r="A45" s="235" t="s">
        <v>45</v>
      </c>
      <c r="B45" s="299">
        <v>3225.8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299">
        <v>0</v>
      </c>
      <c r="M45" s="265">
        <v>0</v>
      </c>
      <c r="N45" s="302">
        <v>2439.8</v>
      </c>
      <c r="O45" s="265">
        <v>3225.8</v>
      </c>
      <c r="P45" s="242">
        <f t="shared" si="2"/>
        <v>0.32215755389786044</v>
      </c>
    </row>
    <row r="46" spans="1:16" ht="12.75">
      <c r="A46" s="235" t="s">
        <v>3</v>
      </c>
      <c r="B46" s="299">
        <v>14433.31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65">
        <v>0</v>
      </c>
      <c r="N46" s="302">
        <v>10672.76</v>
      </c>
      <c r="O46" s="265">
        <v>14433.31</v>
      </c>
      <c r="P46" s="242">
        <f t="shared" si="2"/>
        <v>0.35235028240117827</v>
      </c>
    </row>
    <row r="47" spans="1:16" ht="12.75">
      <c r="A47" s="235" t="s">
        <v>9</v>
      </c>
      <c r="B47" s="299">
        <v>1281.5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65">
        <v>0</v>
      </c>
      <c r="N47" s="302">
        <v>827.3</v>
      </c>
      <c r="O47" s="265">
        <v>1281.5</v>
      </c>
      <c r="P47" s="242">
        <f t="shared" si="2"/>
        <v>0.5490148676417261</v>
      </c>
    </row>
    <row r="48" spans="1:16" ht="11.25">
      <c r="A48" s="137" t="s">
        <v>4</v>
      </c>
      <c r="B48" s="110">
        <v>829.1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97">
        <v>0</v>
      </c>
      <c r="N48" s="111">
        <v>865.66</v>
      </c>
      <c r="O48" s="97">
        <v>829.1</v>
      </c>
      <c r="P48" s="122">
        <f t="shared" si="2"/>
        <v>-0.042233671418339704</v>
      </c>
    </row>
    <row r="49" spans="1:16" ht="11.25">
      <c r="A49" s="137" t="s">
        <v>10</v>
      </c>
      <c r="B49" s="110">
        <v>318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97">
        <v>0</v>
      </c>
      <c r="N49" s="111">
        <v>214.97</v>
      </c>
      <c r="O49" s="97">
        <v>318</v>
      </c>
      <c r="P49" s="122">
        <f t="shared" si="2"/>
        <v>0.4792761780713588</v>
      </c>
    </row>
    <row r="50" spans="1:16" ht="11.25">
      <c r="A50" s="137" t="s">
        <v>12</v>
      </c>
      <c r="B50" s="75">
        <v>196.9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99">
        <v>0</v>
      </c>
      <c r="N50" s="98">
        <v>93.8</v>
      </c>
      <c r="O50" s="99">
        <v>196.9</v>
      </c>
      <c r="P50" s="122">
        <f t="shared" si="2"/>
        <v>1.0991471215351813</v>
      </c>
    </row>
    <row r="51" spans="1:16" ht="11.25">
      <c r="A51" s="137" t="s">
        <v>125</v>
      </c>
      <c r="B51" s="75">
        <v>652.53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99">
        <v>0</v>
      </c>
      <c r="N51" s="98">
        <v>566.07</v>
      </c>
      <c r="O51" s="99">
        <v>652.53</v>
      </c>
      <c r="P51" s="122">
        <f t="shared" si="2"/>
        <v>0.15273729397424332</v>
      </c>
    </row>
    <row r="52" spans="1:16" ht="11.25">
      <c r="A52" s="137" t="s">
        <v>6</v>
      </c>
      <c r="B52" s="75">
        <v>675.62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99">
        <v>0</v>
      </c>
      <c r="N52" s="98">
        <v>584</v>
      </c>
      <c r="O52" s="99">
        <v>675.62</v>
      </c>
      <c r="P52" s="122">
        <f t="shared" si="2"/>
        <v>0.15688356164383563</v>
      </c>
    </row>
    <row r="53" spans="1:16" ht="11.25">
      <c r="A53" s="84" t="s">
        <v>11</v>
      </c>
      <c r="B53" s="75">
        <v>41.2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99">
        <v>0</v>
      </c>
      <c r="N53" s="98">
        <v>27</v>
      </c>
      <c r="O53" s="99">
        <v>41.2</v>
      </c>
      <c r="P53" s="122">
        <f t="shared" si="2"/>
        <v>0.525925925925926</v>
      </c>
    </row>
    <row r="54" spans="1:16" ht="11.25">
      <c r="A54" s="84" t="s">
        <v>37</v>
      </c>
      <c r="B54" s="75">
        <v>109.5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99">
        <v>0</v>
      </c>
      <c r="N54" s="98">
        <v>96.8</v>
      </c>
      <c r="O54" s="99">
        <v>109.5</v>
      </c>
      <c r="P54" s="122">
        <f t="shared" si="2"/>
        <v>0.13119834710743805</v>
      </c>
    </row>
    <row r="55" spans="1:16" ht="11.25">
      <c r="A55" s="182" t="s">
        <v>34</v>
      </c>
      <c r="B55" s="181">
        <f aca="true" t="shared" si="3" ref="B55:O55">SUM(B35:B54)</f>
        <v>24025.92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18243.7</v>
      </c>
      <c r="O55" s="181">
        <f t="shared" si="3"/>
        <v>24025.92</v>
      </c>
      <c r="P55" s="271">
        <f t="shared" si="2"/>
        <v>0.3169433831952947</v>
      </c>
    </row>
    <row r="61" spans="3:10" ht="15">
      <c r="C61" s="445" t="s">
        <v>81</v>
      </c>
      <c r="D61" s="445"/>
      <c r="E61" s="445"/>
      <c r="F61" s="445"/>
      <c r="G61" s="445"/>
      <c r="H61" s="445"/>
      <c r="I61" s="445"/>
      <c r="J61" s="445"/>
    </row>
  </sheetData>
  <mergeCells count="8">
    <mergeCell ref="C61:J61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A1">
      <selection activeCell="F19" sqref="F19"/>
    </sheetView>
  </sheetViews>
  <sheetFormatPr defaultColWidth="11.421875" defaultRowHeight="12.75"/>
  <cols>
    <col min="1" max="1" width="16.28125" style="117" customWidth="1"/>
    <col min="2" max="11" width="6.57421875" style="117" bestFit="1" customWidth="1"/>
    <col min="12" max="12" width="6.57421875" style="276" bestFit="1" customWidth="1"/>
    <col min="13" max="13" width="6.57421875" style="117" bestFit="1" customWidth="1"/>
    <col min="14" max="15" width="7.8515625" style="117" bestFit="1" customWidth="1"/>
    <col min="16" max="18" width="5.28125" style="117" customWidth="1"/>
    <col min="19" max="29" width="5.28125" style="327" customWidth="1"/>
    <col min="30" max="30" width="7.57421875" style="327" customWidth="1"/>
    <col min="31" max="31" width="7.00390625" style="327" customWidth="1"/>
    <col min="32" max="32" width="7.281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2:51" s="82" customFormat="1" ht="21.75" customHeight="1">
      <c r="L4" s="275"/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E6" s="404" t="s">
        <v>44</v>
      </c>
      <c r="AF6" s="403" t="s">
        <v>106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6" s="63" customFormat="1" ht="14.25" customHeight="1">
      <c r="A7" s="272" t="s">
        <v>17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73">
        <v>0</v>
      </c>
      <c r="O7" s="238">
        <v>0</v>
      </c>
      <c r="P7" s="122">
        <f>IF(N7&lt;&gt;0,(O7-N7)/N7,0)</f>
        <v>0</v>
      </c>
      <c r="AD7" s="8" t="s">
        <v>58</v>
      </c>
      <c r="AE7" s="63">
        <v>201036.29300000003</v>
      </c>
      <c r="AF7" s="195">
        <v>196748.49900000013</v>
      </c>
      <c r="AG7" s="189"/>
      <c r="AH7" s="189"/>
      <c r="AI7" s="189"/>
      <c r="AJ7" s="189"/>
      <c r="AK7" s="189"/>
      <c r="AL7" s="193"/>
      <c r="AS7" s="193"/>
      <c r="AT7" s="193"/>
    </row>
    <row r="8" spans="1:52" s="82" customFormat="1" ht="15.75" customHeight="1">
      <c r="A8" s="84" t="str">
        <f>'tourteaux tournesol'!A8</f>
        <v>Picardie</v>
      </c>
      <c r="B8" s="85">
        <v>1900.38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275">
        <v>0</v>
      </c>
      <c r="M8" s="104">
        <v>0</v>
      </c>
      <c r="N8" s="88">
        <v>2232.77</v>
      </c>
      <c r="O8" s="89">
        <v>1900.38</v>
      </c>
      <c r="P8" s="122">
        <f aca="true" t="shared" si="0" ref="P8:P27">IF(N8&lt;&gt;0,(O8-N8)/N8,0)</f>
        <v>-0.14886889379559914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8" t="s">
        <v>59</v>
      </c>
      <c r="AE8" s="8">
        <v>213836.90300000008</v>
      </c>
      <c r="AF8" s="195"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tr">
        <f>'tourteaux tournesol'!A9</f>
        <v>Haute-Normandie</v>
      </c>
      <c r="B9" s="85">
        <v>778.5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275">
        <v>0</v>
      </c>
      <c r="M9" s="104">
        <v>0</v>
      </c>
      <c r="N9" s="88">
        <v>591.6</v>
      </c>
      <c r="O9" s="89">
        <v>778.5</v>
      </c>
      <c r="P9" s="122">
        <f t="shared" si="0"/>
        <v>0.31592292089249485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8" t="s">
        <v>60</v>
      </c>
      <c r="AE9" s="8">
        <v>201421.18900000007</v>
      </c>
      <c r="AF9" s="195">
        <v>0</v>
      </c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tr">
        <f>'tourteaux tournesol'!A10</f>
        <v>Centre</v>
      </c>
      <c r="B10" s="85">
        <v>5213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275">
        <v>0</v>
      </c>
      <c r="M10" s="104">
        <v>0</v>
      </c>
      <c r="N10" s="88">
        <v>5489.3</v>
      </c>
      <c r="O10" s="89">
        <v>5213</v>
      </c>
      <c r="P10" s="122">
        <f t="shared" si="0"/>
        <v>-0.050334286703222667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8" t="s">
        <v>61</v>
      </c>
      <c r="AE10" s="8">
        <v>210036.77899999995</v>
      </c>
      <c r="AF10" s="195">
        <v>0</v>
      </c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tr">
        <f>'tourteaux tournesol'!A11</f>
        <v>Basse-Normandie</v>
      </c>
      <c r="B11" s="85">
        <v>3750.6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275">
        <v>0</v>
      </c>
      <c r="M11" s="104">
        <v>0</v>
      </c>
      <c r="N11" s="88">
        <v>3215.2</v>
      </c>
      <c r="O11" s="89">
        <v>3750.6</v>
      </c>
      <c r="P11" s="122">
        <f t="shared" si="0"/>
        <v>0.16652152276685747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8" t="s">
        <v>62</v>
      </c>
      <c r="AE11" s="8">
        <v>226061.1779999999</v>
      </c>
      <c r="AF11" s="195">
        <v>0</v>
      </c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tr">
        <f>'tourteaux tournesol'!A12</f>
        <v>Bourgogne</v>
      </c>
      <c r="B12" s="85">
        <v>3949.7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275">
        <v>0</v>
      </c>
      <c r="M12" s="104">
        <v>0</v>
      </c>
      <c r="N12" s="88">
        <v>4410.3</v>
      </c>
      <c r="O12" s="89">
        <v>3949.7</v>
      </c>
      <c r="P12" s="122">
        <f t="shared" si="0"/>
        <v>-0.10443733986350143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8" t="s">
        <v>102</v>
      </c>
      <c r="AE12" s="8">
        <v>236999.97</v>
      </c>
      <c r="AF12" s="195">
        <v>0</v>
      </c>
      <c r="AG12" s="189"/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tr">
        <f>'tourteaux tournesol'!A13</f>
        <v>Nord-Pas-de-Calais</v>
      </c>
      <c r="B13" s="85">
        <v>6231.71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275">
        <v>0</v>
      </c>
      <c r="M13" s="104">
        <v>0</v>
      </c>
      <c r="N13" s="88">
        <v>5526.68</v>
      </c>
      <c r="O13" s="89">
        <v>6231.71</v>
      </c>
      <c r="P13" s="122">
        <f t="shared" si="0"/>
        <v>0.12756844977454815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8" t="s">
        <v>63</v>
      </c>
      <c r="AE13" s="8">
        <v>235627.50600000002</v>
      </c>
      <c r="AF13" s="195">
        <v>0</v>
      </c>
      <c r="AG13" s="189"/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tr">
        <f>'tourteaux tournesol'!A14</f>
        <v>Lorraine</v>
      </c>
      <c r="B14" s="85">
        <v>30.6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275">
        <v>0</v>
      </c>
      <c r="M14" s="104">
        <v>0</v>
      </c>
      <c r="N14" s="88">
        <v>15.8</v>
      </c>
      <c r="O14" s="89">
        <v>30.6</v>
      </c>
      <c r="P14" s="122">
        <f t="shared" si="0"/>
        <v>0.9367088607594937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8" t="s">
        <v>103</v>
      </c>
      <c r="AE14" s="8">
        <v>219604.4360000001</v>
      </c>
      <c r="AF14" s="195">
        <v>0</v>
      </c>
      <c r="AG14" s="189"/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tr">
        <f>'tourteaux tournesol'!A15</f>
        <v>Alsace</v>
      </c>
      <c r="B15" s="85">
        <v>1075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275">
        <v>0</v>
      </c>
      <c r="M15" s="104">
        <v>0</v>
      </c>
      <c r="N15" s="88">
        <v>1278.2</v>
      </c>
      <c r="O15" s="89">
        <v>1075</v>
      </c>
      <c r="P15" s="122">
        <f t="shared" si="0"/>
        <v>-0.15897355656391804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8" t="s">
        <v>65</v>
      </c>
      <c r="AE15" s="8">
        <v>222396.793</v>
      </c>
      <c r="AF15" s="195">
        <v>0</v>
      </c>
      <c r="AG15" s="189"/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tr">
        <f>'tourteaux tournesol'!A16</f>
        <v>Franche-Conte</v>
      </c>
      <c r="B16" s="85">
        <v>218.7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275">
        <v>0</v>
      </c>
      <c r="M16" s="104">
        <v>0</v>
      </c>
      <c r="N16" s="88">
        <v>485.3</v>
      </c>
      <c r="O16" s="89">
        <v>218.7</v>
      </c>
      <c r="P16" s="122">
        <f t="shared" si="0"/>
        <v>-0.5493509169585824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8" t="s">
        <v>66</v>
      </c>
      <c r="AE16" s="8">
        <v>202085.389</v>
      </c>
      <c r="AF16" s="331">
        <v>0</v>
      </c>
      <c r="AG16" s="189"/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199" customFormat="1" ht="15.75" customHeight="1">
      <c r="A17" s="235" t="str">
        <f>'tourteaux tournesol'!A17</f>
        <v>Pays-de-la-Loire</v>
      </c>
      <c r="B17" s="262">
        <v>45035.8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17">
        <v>0</v>
      </c>
      <c r="M17" s="265">
        <v>0</v>
      </c>
      <c r="N17" s="266">
        <v>40627.2</v>
      </c>
      <c r="O17" s="267">
        <v>45035.8</v>
      </c>
      <c r="P17" s="242">
        <f t="shared" si="0"/>
        <v>0.10851350819155654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8" t="s">
        <v>67</v>
      </c>
      <c r="AE17" s="63">
        <v>202677.75600000002</v>
      </c>
      <c r="AF17" s="331">
        <v>0</v>
      </c>
      <c r="AG17" s="410"/>
      <c r="AH17" s="410"/>
      <c r="AI17" s="410"/>
      <c r="AJ17" s="411"/>
      <c r="AK17" s="326"/>
      <c r="AL17" s="193"/>
      <c r="AM17" s="193"/>
      <c r="AN17" s="193"/>
      <c r="AO17" s="200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277"/>
    </row>
    <row r="18" spans="1:52" s="277" customFormat="1" ht="15.75" customHeight="1">
      <c r="A18" s="235" t="str">
        <f>'tourteaux tournesol'!A18</f>
        <v>Bretagne</v>
      </c>
      <c r="B18" s="262">
        <v>91646.61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17">
        <v>0</v>
      </c>
      <c r="M18" s="265">
        <v>0</v>
      </c>
      <c r="N18" s="266">
        <v>98712</v>
      </c>
      <c r="O18" s="267">
        <v>91646.61</v>
      </c>
      <c r="P18" s="242">
        <f t="shared" si="0"/>
        <v>-0.07157579625577437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8" t="s">
        <v>68</v>
      </c>
      <c r="AE18" s="194">
        <v>190395</v>
      </c>
      <c r="AF18" s="412">
        <v>0</v>
      </c>
      <c r="AG18" s="326"/>
      <c r="AH18" s="326"/>
      <c r="AI18" s="326"/>
      <c r="AJ18" s="411"/>
      <c r="AK18" s="326"/>
      <c r="AL18" s="193"/>
      <c r="AM18" s="193"/>
      <c r="AN18" s="193"/>
      <c r="AO18" s="200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9"/>
    </row>
    <row r="19" spans="1:52" s="86" customFormat="1" ht="12.75" customHeight="1">
      <c r="A19" s="234" t="str">
        <f>'tourteaux tournesol'!A19</f>
        <v>Poitou-Charentes</v>
      </c>
      <c r="B19" s="262">
        <v>17548.7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17">
        <v>0</v>
      </c>
      <c r="M19" s="265">
        <v>0</v>
      </c>
      <c r="N19" s="266">
        <v>18677.3</v>
      </c>
      <c r="O19" s="267">
        <v>17548.7</v>
      </c>
      <c r="P19" s="242">
        <f t="shared" si="0"/>
        <v>-0.060426292879591725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2" s="86" customFormat="1" ht="12.75" customHeight="1">
      <c r="A20" s="137" t="str">
        <f>'tourteaux tournesol'!A20</f>
        <v>Aquitaine</v>
      </c>
      <c r="B20" s="85">
        <v>5709.19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96">
        <v>0</v>
      </c>
      <c r="M20" s="87">
        <v>0</v>
      </c>
      <c r="N20" s="88">
        <v>6368.12</v>
      </c>
      <c r="O20" s="89">
        <v>5709.19</v>
      </c>
      <c r="P20" s="122">
        <f t="shared" si="0"/>
        <v>-0.103473238569625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95"/>
      <c r="AG20" s="190"/>
      <c r="AH20" s="190"/>
      <c r="AI20" s="190"/>
      <c r="AJ20" s="196"/>
      <c r="AK20" s="326"/>
      <c r="AL20" s="190"/>
      <c r="AM20" s="193"/>
      <c r="AN20" s="193"/>
      <c r="AO20" s="200"/>
      <c r="AP20" s="194"/>
      <c r="AQ20" s="194"/>
      <c r="AR20" s="194"/>
      <c r="AS20" s="194"/>
      <c r="AT20" s="198"/>
      <c r="AU20" s="198"/>
      <c r="AV20" s="198"/>
      <c r="AW20" s="198"/>
      <c r="AX20" s="198"/>
      <c r="AY20" s="198"/>
      <c r="AZ20" s="82"/>
    </row>
    <row r="21" spans="1:51" s="201" customFormat="1" ht="12.75" customHeight="1">
      <c r="A21" s="137" t="str">
        <f>'tourteaux tournesol'!A21</f>
        <v>Midi-Pyrénées</v>
      </c>
      <c r="B21" s="91">
        <v>1886.6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  <c r="M21" s="93">
        <v>0</v>
      </c>
      <c r="N21" s="94">
        <v>1908.1</v>
      </c>
      <c r="O21" s="95">
        <v>1886.6</v>
      </c>
      <c r="P21" s="122">
        <f t="shared" si="0"/>
        <v>-0.01126775326240763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202"/>
      <c r="AM21" s="193"/>
      <c r="AN21" s="203"/>
      <c r="AO21" s="203"/>
      <c r="AP21" s="203"/>
      <c r="AQ21" s="203"/>
      <c r="AR21" s="203"/>
      <c r="AS21" s="203"/>
      <c r="AT21" s="203"/>
      <c r="AU21" s="203"/>
      <c r="AV21" s="200"/>
      <c r="AW21" s="200"/>
      <c r="AX21" s="200"/>
      <c r="AY21" s="200"/>
    </row>
    <row r="22" spans="1:51" s="201" customFormat="1" ht="12.75" customHeight="1">
      <c r="A22" s="137" t="str">
        <f>'tourteaux tournesol'!A22</f>
        <v>Limousin</v>
      </c>
      <c r="B22" s="91">
        <v>893.5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2">
        <v>0</v>
      </c>
      <c r="M22" s="93">
        <v>0</v>
      </c>
      <c r="N22" s="94">
        <v>1198</v>
      </c>
      <c r="O22" s="95">
        <v>893.5</v>
      </c>
      <c r="P22" s="122">
        <f t="shared" si="0"/>
        <v>-0.2541736227045075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201" customFormat="1" ht="13.5" customHeight="1">
      <c r="A23" s="137" t="str">
        <f>'tourteaux tournesol'!A23</f>
        <v>Rhône-Alpes</v>
      </c>
      <c r="B23" s="91">
        <v>7403.57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422">
        <v>0</v>
      </c>
      <c r="M23" s="423">
        <v>0</v>
      </c>
      <c r="N23" s="94">
        <v>7745.53</v>
      </c>
      <c r="O23" s="95">
        <v>7403.57</v>
      </c>
      <c r="P23" s="122">
        <f t="shared" si="0"/>
        <v>-0.04414933516492739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331"/>
      <c r="AG23" s="326"/>
      <c r="AH23" s="326"/>
      <c r="AI23" s="326"/>
      <c r="AJ23" s="326"/>
      <c r="AK23" s="326"/>
      <c r="AL23" s="204"/>
      <c r="AM23" s="193"/>
      <c r="AN23" s="193"/>
      <c r="AO23" s="193"/>
      <c r="AP23" s="193"/>
      <c r="AQ23" s="193"/>
      <c r="AR23" s="193"/>
      <c r="AS23" s="193"/>
      <c r="AT23" s="193"/>
      <c r="AU23" s="193"/>
      <c r="AV23" s="200"/>
      <c r="AW23" s="200"/>
      <c r="AX23" s="200"/>
      <c r="AY23" s="200"/>
    </row>
    <row r="24" spans="1:51" s="96" customFormat="1" ht="13.5" customHeight="1">
      <c r="A24" s="84" t="str">
        <f>'tourteaux tournesol'!A24</f>
        <v>Auvergne</v>
      </c>
      <c r="B24" s="75">
        <v>2816.03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96">
        <v>0</v>
      </c>
      <c r="M24" s="97">
        <v>0</v>
      </c>
      <c r="N24" s="98">
        <v>1676.7</v>
      </c>
      <c r="O24" s="99">
        <v>2816.03</v>
      </c>
      <c r="P24" s="122">
        <f t="shared" si="0"/>
        <v>0.6795073656587345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96" customFormat="1" ht="13.5" customHeight="1">
      <c r="A25" s="84" t="str">
        <f>'tourteaux tournesol'!A25</f>
        <v>Languedoc-Roussillon</v>
      </c>
      <c r="B25" s="75">
        <v>90.5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96">
        <v>0</v>
      </c>
      <c r="M25" s="97">
        <v>0</v>
      </c>
      <c r="N25" s="98">
        <v>174.5</v>
      </c>
      <c r="O25" s="99">
        <v>90.5</v>
      </c>
      <c r="P25" s="122">
        <f t="shared" si="0"/>
        <v>-0.4813753581661891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5"/>
      <c r="AG25" s="190"/>
      <c r="AH25" s="190"/>
      <c r="AI25" s="190"/>
      <c r="AJ25" s="190"/>
      <c r="AK25" s="190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8"/>
      <c r="AW25" s="8"/>
      <c r="AX25" s="8"/>
      <c r="AY25" s="8"/>
    </row>
    <row r="26" spans="1:51" s="82" customFormat="1" ht="13.5" customHeight="1">
      <c r="A26" s="84" t="str">
        <f>'tourteaux tournesol'!A26</f>
        <v>PACA</v>
      </c>
      <c r="B26" s="100">
        <v>569.8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275">
        <v>0</v>
      </c>
      <c r="M26" s="104">
        <v>0</v>
      </c>
      <c r="N26" s="101">
        <v>703.7</v>
      </c>
      <c r="O26" s="102">
        <v>569.8</v>
      </c>
      <c r="P26" s="122">
        <f t="shared" si="0"/>
        <v>-0.19027994884183613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190"/>
      <c r="AN26" s="193"/>
      <c r="AO26" s="193"/>
      <c r="AP26" s="193"/>
      <c r="AQ26" s="193"/>
      <c r="AR26" s="193"/>
      <c r="AS26" s="193"/>
      <c r="AT26" s="193"/>
      <c r="AU26" s="190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M27">SUM(B8:B26)</f>
        <v>196748.49000000002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201036.3</v>
      </c>
      <c r="O27" s="178">
        <f>SUM(O8:O26)</f>
        <v>196748.49000000002</v>
      </c>
      <c r="P27" s="271">
        <f t="shared" si="0"/>
        <v>-0.021328536189732746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1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78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272" t="s">
        <v>17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8">
        <v>0</v>
      </c>
      <c r="N35" s="109">
        <v>17.6</v>
      </c>
      <c r="O35" s="108">
        <v>0</v>
      </c>
      <c r="P35" s="122">
        <f>IF(N35&lt;&gt;0,(O35-N35)/N35,0)</f>
        <v>-1</v>
      </c>
    </row>
    <row r="36" spans="1:16" ht="11.25">
      <c r="A36" s="84" t="str">
        <f>'tourteaux tournesol'!A36</f>
        <v>Picardie</v>
      </c>
      <c r="B36" s="296">
        <v>332.09</v>
      </c>
      <c r="C36" s="296">
        <v>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0</v>
      </c>
      <c r="M36" s="303">
        <v>0</v>
      </c>
      <c r="N36" s="304">
        <v>450.79</v>
      </c>
      <c r="O36" s="303">
        <v>332.09</v>
      </c>
      <c r="P36" s="122">
        <f aca="true" t="shared" si="2" ref="P36:P55">IF(N36&lt;&gt;0,(O36-N36)/N36,0)</f>
        <v>-0.26331551276647674</v>
      </c>
    </row>
    <row r="37" spans="1:16" ht="11.25">
      <c r="A37" s="84" t="str">
        <f>'tourteaux tournesol'!A37</f>
        <v>Haute-Normandie</v>
      </c>
      <c r="B37" s="296">
        <v>71</v>
      </c>
      <c r="C37" s="296">
        <v>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  <c r="K37" s="296">
        <v>0</v>
      </c>
      <c r="L37" s="296">
        <v>0</v>
      </c>
      <c r="M37" s="303">
        <v>0</v>
      </c>
      <c r="N37" s="304">
        <v>78.9</v>
      </c>
      <c r="O37" s="303">
        <v>71</v>
      </c>
      <c r="P37" s="122">
        <f t="shared" si="2"/>
        <v>-0.1001267427122941</v>
      </c>
    </row>
    <row r="38" spans="1:16" ht="11.25">
      <c r="A38" s="84" t="str">
        <f>'tourteaux tournesol'!A38</f>
        <v>Centre</v>
      </c>
      <c r="B38" s="296">
        <v>724.8</v>
      </c>
      <c r="C38" s="296">
        <v>0</v>
      </c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296">
        <v>0</v>
      </c>
      <c r="M38" s="303">
        <v>0</v>
      </c>
      <c r="N38" s="304">
        <v>844.8</v>
      </c>
      <c r="O38" s="303">
        <v>724.8</v>
      </c>
      <c r="P38" s="122">
        <f t="shared" si="2"/>
        <v>-0.14204545454545456</v>
      </c>
    </row>
    <row r="39" spans="1:16" ht="11.25">
      <c r="A39" s="84" t="str">
        <f>'tourteaux tournesol'!A39</f>
        <v>Basse-Normandie</v>
      </c>
      <c r="B39" s="296">
        <v>291.9</v>
      </c>
      <c r="C39" s="296">
        <v>0</v>
      </c>
      <c r="D39" s="296">
        <v>0</v>
      </c>
      <c r="E39" s="296">
        <v>0</v>
      </c>
      <c r="F39" s="296">
        <v>0</v>
      </c>
      <c r="G39" s="296">
        <v>0</v>
      </c>
      <c r="H39" s="296">
        <v>0</v>
      </c>
      <c r="I39" s="296">
        <v>0</v>
      </c>
      <c r="J39" s="296">
        <v>0</v>
      </c>
      <c r="K39" s="296">
        <v>0</v>
      </c>
      <c r="L39" s="296">
        <v>0</v>
      </c>
      <c r="M39" s="303">
        <v>0</v>
      </c>
      <c r="N39" s="304">
        <v>762.62</v>
      </c>
      <c r="O39" s="303">
        <v>291.9</v>
      </c>
      <c r="P39" s="122">
        <f t="shared" si="2"/>
        <v>-0.6172405654192128</v>
      </c>
    </row>
    <row r="40" spans="1:16" ht="11.25">
      <c r="A40" s="84" t="str">
        <f>'tourteaux tournesol'!A40</f>
        <v>Bourgogne</v>
      </c>
      <c r="B40" s="296">
        <v>652</v>
      </c>
      <c r="C40" s="296">
        <v>0</v>
      </c>
      <c r="D40" s="296">
        <v>0</v>
      </c>
      <c r="E40" s="296">
        <v>0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  <c r="K40" s="296">
        <v>0</v>
      </c>
      <c r="L40" s="296">
        <v>0</v>
      </c>
      <c r="M40" s="303">
        <v>0</v>
      </c>
      <c r="N40" s="304">
        <v>1007.2</v>
      </c>
      <c r="O40" s="303">
        <v>652</v>
      </c>
      <c r="P40" s="122">
        <f t="shared" si="2"/>
        <v>-0.3526608419380461</v>
      </c>
    </row>
    <row r="41" spans="1:16" ht="11.25">
      <c r="A41" s="84" t="str">
        <f>'tourteaux tournesol'!A41</f>
        <v>Nord-Pas-de-Calais</v>
      </c>
      <c r="B41" s="296">
        <v>893.88</v>
      </c>
      <c r="C41" s="296">
        <v>0</v>
      </c>
      <c r="D41" s="296">
        <v>0</v>
      </c>
      <c r="E41" s="296">
        <v>0</v>
      </c>
      <c r="F41" s="296">
        <v>0</v>
      </c>
      <c r="G41" s="296">
        <v>0</v>
      </c>
      <c r="H41" s="296">
        <v>0</v>
      </c>
      <c r="I41" s="296">
        <v>0</v>
      </c>
      <c r="J41" s="296">
        <v>0</v>
      </c>
      <c r="K41" s="296">
        <v>0</v>
      </c>
      <c r="L41" s="296">
        <v>0</v>
      </c>
      <c r="M41" s="303">
        <v>0</v>
      </c>
      <c r="N41" s="304">
        <v>768.45</v>
      </c>
      <c r="O41" s="303">
        <v>893.88</v>
      </c>
      <c r="P41" s="122">
        <f t="shared" si="2"/>
        <v>0.1632246730431387</v>
      </c>
    </row>
    <row r="42" spans="1:16" ht="11.25">
      <c r="A42" s="84" t="str">
        <f>'tourteaux tournesol'!A42</f>
        <v>Lorraine</v>
      </c>
      <c r="B42" s="296">
        <v>255</v>
      </c>
      <c r="C42" s="296">
        <v>0</v>
      </c>
      <c r="D42" s="296">
        <v>0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  <c r="K42" s="296">
        <v>0</v>
      </c>
      <c r="L42" s="296">
        <v>0</v>
      </c>
      <c r="M42" s="303">
        <v>0</v>
      </c>
      <c r="N42" s="304">
        <v>240.8</v>
      </c>
      <c r="O42" s="303">
        <v>255</v>
      </c>
      <c r="P42" s="122">
        <f t="shared" si="2"/>
        <v>0.058970099667774036</v>
      </c>
    </row>
    <row r="43" spans="1:16" ht="11.25">
      <c r="A43" s="84" t="str">
        <f>'tourteaux tournesol'!A43</f>
        <v>Alsace</v>
      </c>
      <c r="B43" s="296">
        <v>217</v>
      </c>
      <c r="C43" s="296">
        <v>0</v>
      </c>
      <c r="D43" s="296">
        <v>0</v>
      </c>
      <c r="E43" s="296">
        <v>0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303">
        <v>0</v>
      </c>
      <c r="N43" s="304">
        <v>578</v>
      </c>
      <c r="O43" s="303">
        <v>217</v>
      </c>
      <c r="P43" s="122">
        <f t="shared" si="2"/>
        <v>-0.6245674740484429</v>
      </c>
    </row>
    <row r="44" spans="1:16" ht="11.25">
      <c r="A44" s="84" t="str">
        <f>'tourteaux tournesol'!A44</f>
        <v>Franche-Conte</v>
      </c>
      <c r="B44" s="75">
        <v>117.4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99">
        <v>0</v>
      </c>
      <c r="N44" s="98">
        <v>354.5</v>
      </c>
      <c r="O44" s="99">
        <v>117.4</v>
      </c>
      <c r="P44" s="122">
        <f t="shared" si="2"/>
        <v>-0.6688293370944993</v>
      </c>
    </row>
    <row r="45" spans="1:16" ht="12.75">
      <c r="A45" s="235" t="str">
        <f>'tourteaux tournesol'!A45</f>
        <v>Pays-de-la-Loire</v>
      </c>
      <c r="B45" s="299">
        <v>7190.3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299">
        <v>0</v>
      </c>
      <c r="M45" s="265">
        <v>0</v>
      </c>
      <c r="N45" s="302">
        <v>8735.2</v>
      </c>
      <c r="O45" s="265">
        <v>7190.3</v>
      </c>
      <c r="P45" s="242">
        <f t="shared" si="2"/>
        <v>-0.17685914461031235</v>
      </c>
    </row>
    <row r="46" spans="1:16" ht="12.75">
      <c r="A46" s="235" t="str">
        <f>'tourteaux tournesol'!A46</f>
        <v>Bretagne</v>
      </c>
      <c r="B46" s="299">
        <v>10725.5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65">
        <v>0</v>
      </c>
      <c r="N46" s="302">
        <v>18290.72</v>
      </c>
      <c r="O46" s="265">
        <v>10725.5</v>
      </c>
      <c r="P46" s="242">
        <f t="shared" si="2"/>
        <v>-0.4136097430828311</v>
      </c>
    </row>
    <row r="47" spans="1:16" ht="12.75">
      <c r="A47" s="234" t="str">
        <f>'tourteaux tournesol'!A47</f>
        <v>Poitou-Charentes</v>
      </c>
      <c r="B47" s="299">
        <v>2610.6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65">
        <v>0</v>
      </c>
      <c r="N47" s="302">
        <v>2530.1</v>
      </c>
      <c r="O47" s="265">
        <v>2610.6</v>
      </c>
      <c r="P47" s="242">
        <f t="shared" si="2"/>
        <v>0.03181692423224378</v>
      </c>
    </row>
    <row r="48" spans="1:16" ht="11.25">
      <c r="A48" s="137" t="str">
        <f>'tourteaux tournesol'!A48</f>
        <v>Aquitaine</v>
      </c>
      <c r="B48" s="75">
        <v>944.55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99">
        <v>0</v>
      </c>
      <c r="N48" s="98">
        <v>2034.29</v>
      </c>
      <c r="O48" s="99">
        <v>944.55</v>
      </c>
      <c r="P48" s="122">
        <f t="shared" si="2"/>
        <v>-0.5356856692015396</v>
      </c>
    </row>
    <row r="49" spans="1:16" ht="11.25">
      <c r="A49" s="137" t="str">
        <f>'tourteaux tournesol'!A49</f>
        <v>Midi-Pyrénées</v>
      </c>
      <c r="B49" s="75">
        <v>626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99">
        <v>0</v>
      </c>
      <c r="N49" s="98">
        <v>655.02</v>
      </c>
      <c r="O49" s="99">
        <v>626</v>
      </c>
      <c r="P49" s="122">
        <f t="shared" si="2"/>
        <v>-0.04430399071784065</v>
      </c>
    </row>
    <row r="50" spans="1:16" ht="11.25">
      <c r="A50" s="137" t="str">
        <f>'tourteaux tournesol'!A50</f>
        <v>Limousin</v>
      </c>
      <c r="B50" s="75">
        <v>216.5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99">
        <v>0</v>
      </c>
      <c r="N50" s="98">
        <v>408</v>
      </c>
      <c r="O50" s="99">
        <v>216.5</v>
      </c>
      <c r="P50" s="122">
        <f t="shared" si="2"/>
        <v>-0.4693627450980392</v>
      </c>
    </row>
    <row r="51" spans="1:16" ht="11.25">
      <c r="A51" s="137" t="str">
        <f>'tourteaux tournesol'!A51</f>
        <v>Rhône-Alpes</v>
      </c>
      <c r="B51" s="75">
        <v>2009.61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99">
        <v>0</v>
      </c>
      <c r="N51" s="98">
        <v>2655.05</v>
      </c>
      <c r="O51" s="99">
        <v>2009.61</v>
      </c>
      <c r="P51" s="122">
        <f t="shared" si="2"/>
        <v>-0.24309900001883214</v>
      </c>
    </row>
    <row r="52" spans="1:16" ht="11.25">
      <c r="A52" s="84" t="str">
        <f>'tourteaux tournesol'!A52</f>
        <v>Auvergne</v>
      </c>
      <c r="B52" s="75">
        <v>951.33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99">
        <v>0</v>
      </c>
      <c r="N52" s="98">
        <v>954.48</v>
      </c>
      <c r="O52" s="99">
        <v>951.33</v>
      </c>
      <c r="P52" s="122">
        <f t="shared" si="2"/>
        <v>-0.0033002263012320604</v>
      </c>
    </row>
    <row r="53" spans="1:16" ht="11.25">
      <c r="A53" s="84" t="str">
        <f>'tourteaux tournesol'!A53</f>
        <v>Languedoc-Roussillon</v>
      </c>
      <c r="B53" s="75">
        <v>36.2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99">
        <v>0</v>
      </c>
      <c r="N53" s="98">
        <v>61.3</v>
      </c>
      <c r="O53" s="99">
        <v>36.2</v>
      </c>
      <c r="P53" s="122">
        <f t="shared" si="2"/>
        <v>-0.40946166394779765</v>
      </c>
    </row>
    <row r="54" spans="1:16" ht="11.25">
      <c r="A54" s="84" t="str">
        <f>'tourteaux tournesol'!A54</f>
        <v>PACA</v>
      </c>
      <c r="B54" s="75">
        <v>220.7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99">
        <v>0</v>
      </c>
      <c r="N54" s="98">
        <v>449.9</v>
      </c>
      <c r="O54" s="99">
        <v>220.7</v>
      </c>
      <c r="P54" s="122">
        <f t="shared" si="2"/>
        <v>-0.5094465436763725</v>
      </c>
    </row>
    <row r="55" spans="1:16" ht="11.25">
      <c r="A55" s="182" t="s">
        <v>34</v>
      </c>
      <c r="B55" s="181">
        <f aca="true" t="shared" si="3" ref="B55:O55">SUM(B35:B54)</f>
        <v>29086.360000000004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41877.72000000001</v>
      </c>
      <c r="O55" s="181">
        <f t="shared" si="3"/>
        <v>29086.360000000004</v>
      </c>
      <c r="P55" s="271">
        <f t="shared" si="2"/>
        <v>-0.3054454731537438</v>
      </c>
    </row>
    <row r="59" spans="3:10" ht="15">
      <c r="C59" s="445" t="s">
        <v>82</v>
      </c>
      <c r="D59" s="445"/>
      <c r="E59" s="445"/>
      <c r="F59" s="445"/>
      <c r="G59" s="445"/>
      <c r="H59" s="445"/>
      <c r="I59" s="445"/>
      <c r="J59" s="445"/>
    </row>
  </sheetData>
  <mergeCells count="8">
    <mergeCell ref="C59:J59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31"/>
  <sheetViews>
    <sheetView showGridLines="0" workbookViewId="0" topLeftCell="Q1">
      <selection activeCell="F19" sqref="F19"/>
    </sheetView>
  </sheetViews>
  <sheetFormatPr defaultColWidth="11.421875" defaultRowHeight="12.75"/>
  <cols>
    <col min="1" max="1" width="16.28125" style="117" customWidth="1"/>
    <col min="2" max="18" width="5.28125" style="117" customWidth="1"/>
    <col min="19" max="29" width="5.28125" style="327" customWidth="1"/>
    <col min="30" max="30" width="7.57421875" style="327" customWidth="1"/>
    <col min="31" max="31" width="6.57421875" style="327" customWidth="1"/>
    <col min="32" max="32" width="7.1406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31:32" ht="11.25">
      <c r="AE3" s="404" t="s">
        <v>44</v>
      </c>
      <c r="AF3" s="403" t="s">
        <v>106</v>
      </c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198" t="s">
        <v>58</v>
      </c>
      <c r="AE4" s="324">
        <v>95.7</v>
      </c>
      <c r="AF4" s="22">
        <v>165.17</v>
      </c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 t="s">
        <v>59</v>
      </c>
      <c r="AE5" s="198">
        <v>124.9</v>
      </c>
      <c r="AF5" s="188">
        <v>0</v>
      </c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D6" s="198" t="s">
        <v>60</v>
      </c>
      <c r="AE6" s="198">
        <v>117.8</v>
      </c>
      <c r="AF6" s="188">
        <v>0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">
        <v>16</v>
      </c>
      <c r="B7" s="123">
        <v>57.1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8">
        <v>0</v>
      </c>
      <c r="M7" s="129">
        <v>0</v>
      </c>
      <c r="N7" s="125">
        <v>26</v>
      </c>
      <c r="O7" s="126">
        <v>57.1</v>
      </c>
      <c r="P7" s="122">
        <f>IF(O7&lt;&gt;0,(N7-O7)/O7,0)</f>
        <v>-0.5446584938704028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 t="s">
        <v>61</v>
      </c>
      <c r="AE7" s="198">
        <v>98.9</v>
      </c>
      <c r="AF7" s="195">
        <v>0</v>
      </c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235" t="s">
        <v>45</v>
      </c>
      <c r="B8" s="278">
        <v>107.5</v>
      </c>
      <c r="C8" s="278">
        <v>0</v>
      </c>
      <c r="D8" s="278">
        <v>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0</v>
      </c>
      <c r="L8" s="279">
        <v>0</v>
      </c>
      <c r="M8" s="280">
        <v>0</v>
      </c>
      <c r="N8" s="281">
        <v>69</v>
      </c>
      <c r="O8" s="282">
        <v>107.5</v>
      </c>
      <c r="P8" s="283">
        <f>IF(O8&lt;&gt;0,(N8-O8)/O8,0)</f>
        <v>-0.3581395348837209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 t="s">
        <v>62</v>
      </c>
      <c r="AE8" s="198">
        <v>113.7</v>
      </c>
      <c r="AF8" s="195"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84" t="s">
        <v>125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8">
        <v>0</v>
      </c>
      <c r="M9" s="129">
        <v>0</v>
      </c>
      <c r="N9" s="125">
        <v>0.7</v>
      </c>
      <c r="O9" s="126">
        <v>0</v>
      </c>
      <c r="P9" s="122">
        <f>IF(O9&lt;&gt;0,(N9-O9)/O9,0)</f>
        <v>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8" t="s">
        <v>102</v>
      </c>
      <c r="AE9" s="198">
        <v>106.5</v>
      </c>
      <c r="AF9" s="195">
        <v>0</v>
      </c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6</v>
      </c>
      <c r="B10" s="123">
        <v>0.57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8">
        <v>0</v>
      </c>
      <c r="M10" s="129">
        <v>0</v>
      </c>
      <c r="N10" s="125">
        <v>0</v>
      </c>
      <c r="O10" s="126">
        <v>0.57</v>
      </c>
      <c r="P10" s="122">
        <f>IF(O10&lt;&gt;0,(N10-O10)/O10,0)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8" t="s">
        <v>63</v>
      </c>
      <c r="AE10" s="198">
        <v>173</v>
      </c>
      <c r="AF10" s="195">
        <v>0</v>
      </c>
      <c r="AG10" s="190"/>
      <c r="AH10" s="190"/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96" customFormat="1" ht="12.75" customHeight="1">
      <c r="A11" s="182" t="s">
        <v>34</v>
      </c>
      <c r="B11" s="178">
        <f aca="true" t="shared" si="0" ref="B11:O11">SUM(B7:B10)</f>
        <v>165.17</v>
      </c>
      <c r="C11" s="178">
        <f t="shared" si="0"/>
        <v>0</v>
      </c>
      <c r="D11" s="178">
        <f t="shared" si="0"/>
        <v>0</v>
      </c>
      <c r="E11" s="178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95.7</v>
      </c>
      <c r="O11" s="178">
        <f t="shared" si="0"/>
        <v>165.17</v>
      </c>
      <c r="P11" s="205">
        <f>IF(O11&lt;&gt;0,(N11-O11)/O11,0)</f>
        <v>-0.42059696070715014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8" t="s">
        <v>103</v>
      </c>
      <c r="AE11" s="198">
        <v>159.6</v>
      </c>
      <c r="AF11" s="198">
        <v>0</v>
      </c>
      <c r="AG11" s="189"/>
      <c r="AH11" s="189"/>
      <c r="AI11" s="189"/>
      <c r="AJ11" s="190"/>
      <c r="AK11" s="190"/>
      <c r="AL11" s="63"/>
      <c r="AM11" s="63"/>
      <c r="AN11" s="63"/>
      <c r="AO11" s="63"/>
      <c r="AP11" s="63"/>
      <c r="AQ11" s="63"/>
      <c r="AR11" s="193"/>
      <c r="AS11" s="193"/>
      <c r="AT11" s="63"/>
      <c r="AU11" s="63"/>
      <c r="AV11" s="9"/>
      <c r="AW11" s="9"/>
      <c r="AX11" s="9"/>
      <c r="AY11" s="9"/>
      <c r="AZ11" s="110"/>
    </row>
    <row r="12" spans="1:47" s="198" customFormat="1" ht="12" customHeight="1">
      <c r="A12" s="11" t="s">
        <v>21</v>
      </c>
      <c r="B12" s="8"/>
      <c r="C12" s="447"/>
      <c r="D12" s="447"/>
      <c r="E12" s="447"/>
      <c r="F12" s="9">
        <f>SUM(E7:E10)</f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6"/>
      <c r="Z12" s="206"/>
      <c r="AA12" s="206"/>
      <c r="AB12" s="206"/>
      <c r="AC12" s="206"/>
      <c r="AD12" s="198" t="s">
        <v>65</v>
      </c>
      <c r="AE12" s="328">
        <v>177.6</v>
      </c>
      <c r="AF12" s="206">
        <v>0</v>
      </c>
      <c r="AG12" s="207"/>
      <c r="AH12" s="207"/>
      <c r="AI12" s="207"/>
      <c r="AJ12" s="190"/>
      <c r="AK12" s="190"/>
      <c r="AL12" s="190"/>
      <c r="AM12" s="190"/>
      <c r="AN12" s="190"/>
      <c r="AO12" s="190"/>
      <c r="AP12" s="190"/>
      <c r="AQ12" s="190"/>
      <c r="AR12" s="193"/>
      <c r="AS12" s="193"/>
      <c r="AT12" s="190"/>
      <c r="AU12" s="190"/>
    </row>
    <row r="13" spans="30:32" ht="11.25">
      <c r="AD13" s="198" t="s">
        <v>66</v>
      </c>
      <c r="AE13" s="198">
        <v>170.945</v>
      </c>
      <c r="AF13" s="198">
        <v>0</v>
      </c>
    </row>
    <row r="14" spans="30:32" ht="11.25">
      <c r="AD14" s="198" t="s">
        <v>67</v>
      </c>
      <c r="AE14" s="324">
        <v>236.445</v>
      </c>
      <c r="AF14" s="198">
        <v>0</v>
      </c>
    </row>
    <row r="15" spans="30:32" ht="11.25">
      <c r="AD15" s="198" t="s">
        <v>68</v>
      </c>
      <c r="AE15" s="198">
        <v>236.44</v>
      </c>
      <c r="AF15" s="198">
        <v>0</v>
      </c>
    </row>
    <row r="17" spans="1:16" ht="30" customHeight="1">
      <c r="A17" s="452"/>
      <c r="B17" s="454" t="s">
        <v>79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1" t="s">
        <v>25</v>
      </c>
      <c r="O17" s="451"/>
      <c r="P17" s="420"/>
    </row>
    <row r="18" spans="1:16" ht="9.75" customHeight="1">
      <c r="A18" s="453"/>
      <c r="B18" s="163" t="s">
        <v>26</v>
      </c>
      <c r="C18" s="208" t="s">
        <v>22</v>
      </c>
      <c r="D18" s="208" t="s">
        <v>27</v>
      </c>
      <c r="E18" s="208" t="s">
        <v>28</v>
      </c>
      <c r="F18" s="208" t="s">
        <v>29</v>
      </c>
      <c r="G18" s="208" t="s">
        <v>30</v>
      </c>
      <c r="H18" s="208" t="s">
        <v>31</v>
      </c>
      <c r="I18" s="208" t="s">
        <v>32</v>
      </c>
      <c r="J18" s="208" t="s">
        <v>23</v>
      </c>
      <c r="K18" s="208" t="s">
        <v>33</v>
      </c>
      <c r="L18" s="208" t="s">
        <v>24</v>
      </c>
      <c r="M18" s="208" t="s">
        <v>25</v>
      </c>
      <c r="N18" s="209" t="str">
        <f>N6</f>
        <v>2011/12</v>
      </c>
      <c r="O18" s="209" t="str">
        <f>O6</f>
        <v>2012/13</v>
      </c>
      <c r="P18" s="210" t="s">
        <v>0</v>
      </c>
    </row>
    <row r="19" spans="1:16" ht="11.25">
      <c r="A19" s="137" t="s">
        <v>16</v>
      </c>
      <c r="B19" s="75">
        <v>17.8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99">
        <v>0</v>
      </c>
      <c r="N19" s="98">
        <v>17.5</v>
      </c>
      <c r="O19" s="99">
        <v>17.8</v>
      </c>
      <c r="P19" s="90">
        <f>IF(O19&lt;&gt;0,(N19-O19)/O19,0)</f>
        <v>-0.0168539325842697</v>
      </c>
    </row>
    <row r="20" spans="1:16" ht="12.75">
      <c r="A20" s="235" t="s">
        <v>45</v>
      </c>
      <c r="B20" s="264">
        <v>129.3</v>
      </c>
      <c r="C20" s="264">
        <v>0</v>
      </c>
      <c r="D20" s="264">
        <v>0</v>
      </c>
      <c r="E20" s="264">
        <v>0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305">
        <v>0</v>
      </c>
      <c r="N20" s="306">
        <v>116.5</v>
      </c>
      <c r="O20" s="305">
        <v>129.3</v>
      </c>
      <c r="P20" s="307">
        <f>IF(O20&lt;&gt;0,(N20-O20)/O20,0)</f>
        <v>-0.09899458623356543</v>
      </c>
    </row>
    <row r="21" spans="1:16" ht="11.25">
      <c r="A21" s="137" t="s">
        <v>125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99">
        <v>0</v>
      </c>
      <c r="N21" s="98">
        <v>38.1</v>
      </c>
      <c r="O21" s="99">
        <v>0</v>
      </c>
      <c r="P21" s="90">
        <f>IF(O21&lt;&gt;0,(N21-O21)/O21,0)</f>
        <v>0</v>
      </c>
    </row>
    <row r="22" spans="1:16" ht="11.25">
      <c r="A22" s="84" t="s">
        <v>6</v>
      </c>
      <c r="B22" s="75">
        <v>23.08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99">
        <v>0</v>
      </c>
      <c r="N22" s="98">
        <v>0</v>
      </c>
      <c r="O22" s="99">
        <v>23.08</v>
      </c>
      <c r="P22" s="115">
        <f>IF(O22&lt;&gt;0,(N22-O22)/O22,0)</f>
        <v>-1</v>
      </c>
    </row>
    <row r="23" spans="1:16" ht="11.25">
      <c r="A23" s="182" t="s">
        <v>34</v>
      </c>
      <c r="B23" s="421">
        <f aca="true" t="shared" si="1" ref="B23:O23">SUM(B19:B22)</f>
        <v>170.18</v>
      </c>
      <c r="C23" s="421">
        <f t="shared" si="1"/>
        <v>0</v>
      </c>
      <c r="D23" s="421">
        <f t="shared" si="1"/>
        <v>0</v>
      </c>
      <c r="E23" s="421">
        <f t="shared" si="1"/>
        <v>0</v>
      </c>
      <c r="F23" s="421">
        <f t="shared" si="1"/>
        <v>0</v>
      </c>
      <c r="G23" s="421">
        <f t="shared" si="1"/>
        <v>0</v>
      </c>
      <c r="H23" s="421">
        <f t="shared" si="1"/>
        <v>0</v>
      </c>
      <c r="I23" s="421">
        <f t="shared" si="1"/>
        <v>0</v>
      </c>
      <c r="J23" s="421">
        <f t="shared" si="1"/>
        <v>0</v>
      </c>
      <c r="K23" s="421">
        <f t="shared" si="1"/>
        <v>0</v>
      </c>
      <c r="L23" s="421">
        <f t="shared" si="1"/>
        <v>0</v>
      </c>
      <c r="M23" s="421">
        <f t="shared" si="1"/>
        <v>0</v>
      </c>
      <c r="N23" s="421">
        <f>SUM(N19:N22)</f>
        <v>172.1</v>
      </c>
      <c r="O23" s="421">
        <f t="shared" si="1"/>
        <v>170.18</v>
      </c>
      <c r="P23" s="116">
        <f>IF(O23&lt;&gt;0,(N23-O23)/O23,0)</f>
        <v>0.011282171818074905</v>
      </c>
    </row>
    <row r="31" spans="2:9" ht="15">
      <c r="B31" s="445" t="s">
        <v>83</v>
      </c>
      <c r="C31" s="445"/>
      <c r="D31" s="445"/>
      <c r="E31" s="445"/>
      <c r="F31" s="445"/>
      <c r="G31" s="445"/>
      <c r="H31" s="445"/>
      <c r="I31" s="445"/>
    </row>
  </sheetData>
  <mergeCells count="8">
    <mergeCell ref="B31:I31"/>
    <mergeCell ref="A2:P2"/>
    <mergeCell ref="A5:A6"/>
    <mergeCell ref="A17:A18"/>
    <mergeCell ref="B5:P5"/>
    <mergeCell ref="C12:E12"/>
    <mergeCell ref="B17:M17"/>
    <mergeCell ref="N17:O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48"/>
  <sheetViews>
    <sheetView showGridLines="0" showZeros="0" workbookViewId="0" topLeftCell="A31">
      <selection activeCell="F19" sqref="F19"/>
    </sheetView>
  </sheetViews>
  <sheetFormatPr defaultColWidth="11.421875" defaultRowHeight="12.75"/>
  <cols>
    <col min="1" max="1" width="16.421875" style="117" bestFit="1" customWidth="1"/>
    <col min="2" max="2" width="6.57421875" style="117" bestFit="1" customWidth="1"/>
    <col min="3" max="3" width="6.28125" style="117" bestFit="1" customWidth="1"/>
    <col min="4" max="5" width="6.57421875" style="117" bestFit="1" customWidth="1"/>
    <col min="6" max="6" width="5.140625" style="117" customWidth="1"/>
    <col min="7" max="7" width="6.57421875" style="117" bestFit="1" customWidth="1"/>
    <col min="8" max="9" width="6.8515625" style="117" bestFit="1" customWidth="1"/>
    <col min="10" max="10" width="6.57421875" style="117" bestFit="1" customWidth="1"/>
    <col min="11" max="12" width="6.421875" style="117" bestFit="1" customWidth="1"/>
    <col min="13" max="13" width="5.140625" style="117" customWidth="1"/>
    <col min="14" max="14" width="7.8515625" style="117" customWidth="1"/>
    <col min="15" max="15" width="6.8515625" style="117" customWidth="1"/>
    <col min="16" max="16" width="5.57421875" style="117" customWidth="1"/>
    <col min="17" max="18" width="7.28125" style="80" customWidth="1"/>
    <col min="19" max="27" width="7.28125" style="323" customWidth="1"/>
    <col min="28" max="28" width="10.00390625" style="323" customWidth="1"/>
    <col min="29" max="30" width="7.28125" style="323" customWidth="1"/>
    <col min="31" max="51" width="11.421875" style="323" customWidth="1"/>
    <col min="52" max="16384" width="11.421875" style="80" customWidth="1"/>
  </cols>
  <sheetData>
    <row r="2" spans="1:16" ht="33.75" customHeight="1">
      <c r="A2" s="446" t="s">
        <v>105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ht="15" customHeight="1"/>
    <row r="4" spans="1:51" s="35" customFormat="1" ht="21.75" customHeight="1">
      <c r="A4" s="82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82"/>
      <c r="P4" s="82"/>
      <c r="Q4" s="81"/>
      <c r="R4" s="81"/>
      <c r="S4" s="401"/>
      <c r="T4" s="401"/>
      <c r="U4" s="401"/>
      <c r="V4" s="401"/>
      <c r="W4" s="401"/>
      <c r="X4" s="401"/>
      <c r="Y4" s="401"/>
      <c r="Z4" s="401"/>
      <c r="AA4" s="401"/>
      <c r="AB4" s="324"/>
      <c r="AC4" s="10"/>
      <c r="AD4" s="10"/>
      <c r="AE4" s="10"/>
      <c r="AF4" s="10"/>
      <c r="AG4" s="10"/>
      <c r="AH4" s="10"/>
      <c r="AI4" s="53"/>
      <c r="AJ4" s="53"/>
      <c r="AK4" s="53"/>
      <c r="AL4" s="53"/>
      <c r="AM4" s="53"/>
      <c r="AN4" s="5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46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10"/>
      <c r="Z5" s="10"/>
      <c r="AA5" s="10"/>
      <c r="AB5" s="402"/>
      <c r="AC5" s="404" t="s">
        <v>44</v>
      </c>
      <c r="AD5" s="403" t="s">
        <v>106</v>
      </c>
      <c r="AE5" s="325" t="s">
        <v>89</v>
      </c>
      <c r="AF5" s="10"/>
      <c r="AG5" s="10"/>
      <c r="AH5" s="10"/>
      <c r="AI5" s="67"/>
      <c r="AJ5" s="67"/>
      <c r="AK5" s="53"/>
      <c r="AL5" s="53"/>
      <c r="AM5" s="51"/>
      <c r="AN5" s="65"/>
      <c r="AO5" s="4"/>
      <c r="AP5" s="4"/>
      <c r="AQ5" s="4"/>
      <c r="AR5" s="48"/>
      <c r="AS5" s="48"/>
      <c r="AT5" s="10"/>
      <c r="AU5" s="435"/>
      <c r="AV5" s="10"/>
      <c r="AW5" s="10"/>
      <c r="AX5" s="10"/>
      <c r="AY5" s="10"/>
    </row>
    <row r="6" spans="1:47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AB6" s="405" t="s">
        <v>94</v>
      </c>
      <c r="AC6" s="4">
        <v>7978.55</v>
      </c>
      <c r="AD6" s="207">
        <v>2632.55</v>
      </c>
      <c r="AE6" s="190">
        <v>14857</v>
      </c>
      <c r="AF6" s="207"/>
      <c r="AG6" s="10"/>
      <c r="AH6" s="10"/>
      <c r="AI6" s="67"/>
      <c r="AJ6" s="67"/>
      <c r="AK6" s="409"/>
      <c r="AL6" s="51"/>
      <c r="AM6" s="51"/>
      <c r="AN6" s="65"/>
      <c r="AR6" s="48"/>
      <c r="AS6" s="48"/>
      <c r="AU6" s="7"/>
    </row>
    <row r="7" spans="1:51" s="31" customFormat="1" ht="12.75" customHeight="1">
      <c r="A7" s="136" t="s">
        <v>1</v>
      </c>
      <c r="B7" s="118">
        <v>10.2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9">
        <v>0</v>
      </c>
      <c r="M7" s="139">
        <v>0</v>
      </c>
      <c r="N7" s="120">
        <v>0</v>
      </c>
      <c r="O7" s="121">
        <v>10.2</v>
      </c>
      <c r="P7" s="122">
        <f>IF(N7&lt;&gt;0,(O7-N7)/N7,0)</f>
        <v>0</v>
      </c>
      <c r="S7" s="4"/>
      <c r="T7" s="4"/>
      <c r="U7" s="4"/>
      <c r="V7" s="4"/>
      <c r="W7" s="4"/>
      <c r="X7" s="4"/>
      <c r="Y7" s="4"/>
      <c r="Z7" s="4"/>
      <c r="AA7" s="4"/>
      <c r="AB7" s="405" t="s">
        <v>22</v>
      </c>
      <c r="AC7" s="4">
        <v>11619.84</v>
      </c>
      <c r="AD7" s="189">
        <v>0</v>
      </c>
      <c r="AE7" s="207">
        <v>15606.676</v>
      </c>
      <c r="AF7" s="189"/>
      <c r="AG7" s="10"/>
      <c r="AH7" s="10"/>
      <c r="AI7" s="66"/>
      <c r="AJ7" s="409"/>
      <c r="AK7" s="53"/>
      <c r="AL7" s="52"/>
      <c r="AM7" s="52"/>
      <c r="AN7" s="64"/>
      <c r="AO7" s="48"/>
      <c r="AP7" s="48"/>
      <c r="AQ7" s="48"/>
      <c r="AR7" s="48"/>
      <c r="AS7" s="10"/>
      <c r="AT7" s="10"/>
      <c r="AU7" s="10"/>
      <c r="AV7" s="10"/>
      <c r="AW7" s="10"/>
      <c r="AX7" s="10"/>
      <c r="AY7" s="10"/>
    </row>
    <row r="8" spans="1:51" s="31" customFormat="1" ht="12.75" customHeight="1">
      <c r="A8" s="137" t="s">
        <v>16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1098.8</v>
      </c>
      <c r="O8" s="118">
        <v>0</v>
      </c>
      <c r="P8" s="122">
        <f>IF(N8&lt;&gt;0,(O8-N8)/N8,0)</f>
        <v>-1</v>
      </c>
      <c r="S8" s="4"/>
      <c r="T8" s="4"/>
      <c r="U8" s="4"/>
      <c r="V8" s="4"/>
      <c r="W8" s="4"/>
      <c r="X8" s="4"/>
      <c r="Y8" s="4"/>
      <c r="Z8" s="4"/>
      <c r="AA8" s="4"/>
      <c r="AB8" s="405" t="s">
        <v>95</v>
      </c>
      <c r="AC8" s="4">
        <v>8766.2</v>
      </c>
      <c r="AD8" s="189">
        <v>0</v>
      </c>
      <c r="AE8" s="207">
        <v>16312.41</v>
      </c>
      <c r="AF8" s="189"/>
      <c r="AG8" s="10"/>
      <c r="AH8" s="10"/>
      <c r="AI8" s="66"/>
      <c r="AJ8" s="409"/>
      <c r="AK8" s="53"/>
      <c r="AL8" s="52"/>
      <c r="AM8" s="52"/>
      <c r="AN8" s="64"/>
      <c r="AO8" s="48"/>
      <c r="AP8" s="48"/>
      <c r="AQ8" s="48"/>
      <c r="AR8" s="48"/>
      <c r="AS8" s="10"/>
      <c r="AT8" s="10"/>
      <c r="AU8" s="10"/>
      <c r="AV8" s="10"/>
      <c r="AW8" s="10"/>
      <c r="AX8" s="10"/>
      <c r="AY8" s="10"/>
    </row>
    <row r="9" spans="1:51" s="69" customFormat="1" ht="12.75" customHeight="1">
      <c r="A9" s="137" t="s">
        <v>2</v>
      </c>
      <c r="B9" s="123">
        <v>21.1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4">
        <v>0</v>
      </c>
      <c r="M9" s="140">
        <v>0</v>
      </c>
      <c r="N9" s="125">
        <v>20.5</v>
      </c>
      <c r="O9" s="126">
        <v>21.1</v>
      </c>
      <c r="P9" s="122">
        <f aca="true" t="shared" si="0" ref="P9:P23">IF(N9&lt;&gt;0,(O9-N9)/N9,0)</f>
        <v>0.029268292682926897</v>
      </c>
      <c r="S9" s="64"/>
      <c r="T9" s="64"/>
      <c r="U9" s="64"/>
      <c r="V9" s="64"/>
      <c r="W9" s="64"/>
      <c r="X9" s="64"/>
      <c r="Y9" s="64"/>
      <c r="Z9" s="64"/>
      <c r="AA9" s="64"/>
      <c r="AB9" s="405" t="s">
        <v>96</v>
      </c>
      <c r="AC9" s="4">
        <v>4105.84</v>
      </c>
      <c r="AD9" s="190">
        <v>0</v>
      </c>
      <c r="AE9" s="189">
        <v>15397.926</v>
      </c>
      <c r="AF9" s="190"/>
      <c r="AG9" s="417"/>
      <c r="AH9" s="417"/>
      <c r="AI9" s="409"/>
      <c r="AJ9" s="409"/>
      <c r="AK9" s="414"/>
      <c r="AL9" s="52"/>
      <c r="AM9" s="33"/>
      <c r="AN9" s="33"/>
      <c r="AO9" s="33"/>
      <c r="AP9" s="33"/>
      <c r="AQ9" s="33"/>
      <c r="AR9" s="33"/>
      <c r="AS9" s="33"/>
      <c r="AT9" s="33"/>
      <c r="AU9" s="64"/>
      <c r="AV9" s="64"/>
      <c r="AW9" s="64"/>
      <c r="AX9" s="64"/>
      <c r="AY9" s="64"/>
    </row>
    <row r="10" spans="1:51" s="69" customFormat="1" ht="12.75" customHeight="1">
      <c r="A10" s="137" t="s">
        <v>18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4">
        <v>0</v>
      </c>
      <c r="M10" s="140">
        <v>0</v>
      </c>
      <c r="N10" s="125">
        <v>0</v>
      </c>
      <c r="O10" s="126">
        <v>0</v>
      </c>
      <c r="P10" s="122">
        <f t="shared" si="0"/>
        <v>0</v>
      </c>
      <c r="S10" s="64"/>
      <c r="T10" s="64"/>
      <c r="U10" s="64"/>
      <c r="V10" s="64"/>
      <c r="W10" s="64"/>
      <c r="X10" s="64"/>
      <c r="Y10" s="64"/>
      <c r="Z10" s="64"/>
      <c r="AA10" s="64"/>
      <c r="AB10" s="405" t="s">
        <v>97</v>
      </c>
      <c r="AC10" s="4">
        <v>3414.1</v>
      </c>
      <c r="AD10" s="326">
        <v>0</v>
      </c>
      <c r="AE10" s="190">
        <v>13751.24</v>
      </c>
      <c r="AF10" s="326"/>
      <c r="AG10" s="417"/>
      <c r="AH10" s="417"/>
      <c r="AI10" s="409"/>
      <c r="AJ10" s="409"/>
      <c r="AK10" s="414"/>
      <c r="AL10" s="52"/>
      <c r="AM10" s="33"/>
      <c r="AN10" s="33"/>
      <c r="AO10" s="33"/>
      <c r="AP10" s="33"/>
      <c r="AQ10" s="33"/>
      <c r="AR10" s="33"/>
      <c r="AS10" s="33"/>
      <c r="AT10" s="33"/>
      <c r="AU10" s="64"/>
      <c r="AV10" s="64"/>
      <c r="AW10" s="64"/>
      <c r="AX10" s="64"/>
      <c r="AY10" s="64"/>
    </row>
    <row r="11" spans="1:51" s="69" customFormat="1" ht="12.75" customHeight="1">
      <c r="A11" s="137" t="s">
        <v>14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4">
        <v>0</v>
      </c>
      <c r="M11" s="140">
        <v>0</v>
      </c>
      <c r="N11" s="125">
        <v>0</v>
      </c>
      <c r="O11" s="126"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64"/>
      <c r="Z11" s="64"/>
      <c r="AA11" s="64"/>
      <c r="AB11" s="405" t="s">
        <v>98</v>
      </c>
      <c r="AC11" s="4">
        <v>2855.13</v>
      </c>
      <c r="AD11" s="326">
        <v>0</v>
      </c>
      <c r="AE11" s="326">
        <v>12755.7278</v>
      </c>
      <c r="AF11" s="326"/>
      <c r="AG11" s="417"/>
      <c r="AH11" s="417"/>
      <c r="AI11" s="409"/>
      <c r="AJ11" s="409"/>
      <c r="AK11" s="414"/>
      <c r="AL11" s="52"/>
      <c r="AM11" s="33"/>
      <c r="AN11" s="33"/>
      <c r="AO11" s="33"/>
      <c r="AP11" s="33"/>
      <c r="AQ11" s="33"/>
      <c r="AR11" s="33"/>
      <c r="AS11" s="33"/>
      <c r="AT11" s="33"/>
      <c r="AU11" s="64"/>
      <c r="AV11" s="64"/>
      <c r="AW11" s="64"/>
      <c r="AX11" s="64"/>
      <c r="AY11" s="64"/>
    </row>
    <row r="12" spans="1:51" s="69" customFormat="1" ht="12.75" customHeight="1">
      <c r="A12" s="137" t="s">
        <v>124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40"/>
      <c r="N12" s="125">
        <v>0</v>
      </c>
      <c r="O12" s="126"/>
      <c r="P12" s="122"/>
      <c r="S12" s="64"/>
      <c r="T12" s="64"/>
      <c r="U12" s="64"/>
      <c r="V12" s="64"/>
      <c r="W12" s="64"/>
      <c r="X12" s="64"/>
      <c r="Y12" s="64"/>
      <c r="Z12" s="64"/>
      <c r="AA12" s="64"/>
      <c r="AB12" s="405" t="s">
        <v>99</v>
      </c>
      <c r="AC12" s="4">
        <v>8685.79</v>
      </c>
      <c r="AD12" s="326">
        <v>0</v>
      </c>
      <c r="AE12" s="326">
        <v>12863.56</v>
      </c>
      <c r="AF12" s="326"/>
      <c r="AG12" s="417"/>
      <c r="AH12" s="417"/>
      <c r="AI12" s="409"/>
      <c r="AJ12" s="409"/>
      <c r="AK12" s="414"/>
      <c r="AL12" s="52"/>
      <c r="AM12" s="33"/>
      <c r="AN12" s="33"/>
      <c r="AO12" s="33"/>
      <c r="AP12" s="33"/>
      <c r="AQ12" s="33"/>
      <c r="AR12" s="33"/>
      <c r="AS12" s="33"/>
      <c r="AT12" s="33"/>
      <c r="AU12" s="64"/>
      <c r="AV12" s="64"/>
      <c r="AW12" s="64"/>
      <c r="AX12" s="64"/>
      <c r="AY12" s="64"/>
    </row>
    <row r="13" spans="1:51" s="69" customFormat="1" ht="12.75" customHeight="1">
      <c r="A13" s="234" t="s">
        <v>45</v>
      </c>
      <c r="B13" s="239">
        <v>589.6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40">
        <v>1069.4</v>
      </c>
      <c r="O13" s="241">
        <v>589.6</v>
      </c>
      <c r="P13" s="242">
        <f t="shared" si="0"/>
        <v>-0.4486628015709744</v>
      </c>
      <c r="S13" s="64"/>
      <c r="T13" s="64"/>
      <c r="U13" s="64"/>
      <c r="V13" s="64"/>
      <c r="W13" s="64"/>
      <c r="X13" s="64"/>
      <c r="Y13" s="64"/>
      <c r="Z13" s="64"/>
      <c r="AA13" s="64"/>
      <c r="AB13" s="405" t="s">
        <v>100</v>
      </c>
      <c r="AC13" s="4">
        <v>2981.58</v>
      </c>
      <c r="AD13" s="326">
        <v>0</v>
      </c>
      <c r="AE13" s="326">
        <v>11379.35</v>
      </c>
      <c r="AF13" s="326"/>
      <c r="AG13" s="417"/>
      <c r="AH13" s="417"/>
      <c r="AI13" s="409"/>
      <c r="AJ13" s="409"/>
      <c r="AK13" s="416"/>
      <c r="AL13" s="52"/>
      <c r="AM13" s="52"/>
      <c r="AN13" s="52"/>
      <c r="AO13" s="52"/>
      <c r="AP13" s="52"/>
      <c r="AQ13" s="52"/>
      <c r="AR13" s="52"/>
      <c r="AS13" s="52"/>
      <c r="AT13" s="52"/>
      <c r="AU13" s="64"/>
      <c r="AV13" s="64"/>
      <c r="AW13" s="64"/>
      <c r="AX13" s="64"/>
      <c r="AY13" s="64"/>
    </row>
    <row r="14" spans="1:51" s="69" customFormat="1" ht="13.5" customHeight="1">
      <c r="A14" s="234" t="s">
        <v>3</v>
      </c>
      <c r="B14" s="243">
        <v>1281.2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39">
        <v>0</v>
      </c>
      <c r="M14" s="244">
        <v>0</v>
      </c>
      <c r="N14" s="245">
        <v>5116.7</v>
      </c>
      <c r="O14" s="246">
        <v>1281.2</v>
      </c>
      <c r="P14" s="242">
        <f t="shared" si="0"/>
        <v>-0.7496042371059473</v>
      </c>
      <c r="S14" s="64"/>
      <c r="T14" s="64"/>
      <c r="U14" s="64"/>
      <c r="V14" s="64"/>
      <c r="W14" s="64"/>
      <c r="X14" s="64"/>
      <c r="Y14" s="64"/>
      <c r="Z14" s="64"/>
      <c r="AA14" s="64"/>
      <c r="AB14" s="405" t="s">
        <v>23</v>
      </c>
      <c r="AC14" s="4">
        <v>2947.77</v>
      </c>
      <c r="AD14" s="326">
        <v>0</v>
      </c>
      <c r="AE14" s="326">
        <v>13643.528200000004</v>
      </c>
      <c r="AF14" s="326"/>
      <c r="AG14" s="417"/>
      <c r="AH14" s="417"/>
      <c r="AI14" s="409"/>
      <c r="AJ14" s="409"/>
      <c r="AK14" s="416"/>
      <c r="AL14" s="52"/>
      <c r="AM14" s="52"/>
      <c r="AN14" s="52"/>
      <c r="AO14" s="52"/>
      <c r="AP14" s="52"/>
      <c r="AQ14" s="52"/>
      <c r="AR14" s="52"/>
      <c r="AS14" s="52"/>
      <c r="AT14" s="52"/>
      <c r="AU14" s="64"/>
      <c r="AV14" s="64"/>
      <c r="AW14" s="64"/>
      <c r="AX14" s="64"/>
      <c r="AY14" s="64"/>
    </row>
    <row r="15" spans="1:51" s="28" customFormat="1" ht="13.5" customHeight="1">
      <c r="A15" s="234" t="s">
        <v>9</v>
      </c>
      <c r="B15" s="247">
        <v>612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8">
        <v>0</v>
      </c>
      <c r="M15" s="249">
        <v>0</v>
      </c>
      <c r="N15" s="250">
        <v>577.2</v>
      </c>
      <c r="O15" s="251">
        <v>612</v>
      </c>
      <c r="P15" s="242">
        <f t="shared" si="0"/>
        <v>0.060291060291060204</v>
      </c>
      <c r="S15" s="4"/>
      <c r="T15" s="4"/>
      <c r="U15" s="4"/>
      <c r="V15" s="4"/>
      <c r="W15" s="4"/>
      <c r="X15" s="4"/>
      <c r="Y15" s="4"/>
      <c r="Z15" s="4"/>
      <c r="AA15" s="4"/>
      <c r="AB15" s="405" t="s">
        <v>101</v>
      </c>
      <c r="AC15" s="4">
        <v>2937.48</v>
      </c>
      <c r="AD15" s="326">
        <v>0</v>
      </c>
      <c r="AE15" s="326">
        <v>11921.1286</v>
      </c>
      <c r="AF15" s="326"/>
      <c r="AG15" s="10"/>
      <c r="AH15" s="10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51"/>
      <c r="AT15" s="51"/>
      <c r="AU15" s="4"/>
      <c r="AV15" s="4"/>
      <c r="AW15" s="4"/>
      <c r="AX15" s="4"/>
      <c r="AY15" s="4"/>
    </row>
    <row r="16" spans="1:51" s="28" customFormat="1" ht="13.5" customHeight="1">
      <c r="A16" s="84" t="s">
        <v>4</v>
      </c>
      <c r="B16" s="127">
        <v>11.4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8">
        <v>0</v>
      </c>
      <c r="M16" s="141">
        <v>0</v>
      </c>
      <c r="N16" s="130">
        <v>7.15</v>
      </c>
      <c r="O16" s="131">
        <v>11.4</v>
      </c>
      <c r="P16" s="122">
        <f t="shared" si="0"/>
        <v>0.5944055944055944</v>
      </c>
      <c r="S16" s="4"/>
      <c r="T16" s="4"/>
      <c r="U16" s="4"/>
      <c r="V16" s="4"/>
      <c r="W16" s="4"/>
      <c r="X16" s="4"/>
      <c r="Y16" s="4"/>
      <c r="Z16" s="4"/>
      <c r="AA16" s="4"/>
      <c r="AB16" s="405" t="s">
        <v>24</v>
      </c>
      <c r="AC16" s="4">
        <v>2891.2</v>
      </c>
      <c r="AD16" s="190">
        <v>0</v>
      </c>
      <c r="AE16" s="326">
        <v>11762.1148</v>
      </c>
      <c r="AF16" s="190"/>
      <c r="AG16" s="10"/>
      <c r="AH16" s="10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51"/>
      <c r="AT16" s="51"/>
      <c r="AU16" s="4"/>
      <c r="AV16" s="4"/>
      <c r="AW16" s="4"/>
      <c r="AX16" s="4"/>
      <c r="AY16" s="4"/>
    </row>
    <row r="17" spans="1:51" s="28" customFormat="1" ht="13.5" customHeight="1">
      <c r="A17" s="84" t="s">
        <v>10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41">
        <v>0</v>
      </c>
      <c r="N17" s="130">
        <v>0</v>
      </c>
      <c r="O17" s="131"/>
      <c r="P17" s="122"/>
      <c r="S17" s="4"/>
      <c r="T17" s="4"/>
      <c r="U17" s="4"/>
      <c r="V17" s="4"/>
      <c r="W17" s="4"/>
      <c r="X17" s="4"/>
      <c r="Y17" s="4"/>
      <c r="Z17" s="4"/>
      <c r="AA17" s="4"/>
      <c r="AB17" s="405" t="s">
        <v>25</v>
      </c>
      <c r="AC17" s="4">
        <v>3556.43</v>
      </c>
      <c r="AD17" s="190">
        <v>0</v>
      </c>
      <c r="AE17" s="326">
        <v>12127.616000000002</v>
      </c>
      <c r="AF17" s="190"/>
      <c r="AG17" s="10"/>
      <c r="AH17" s="10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51"/>
      <c r="AT17" s="51"/>
      <c r="AU17" s="4"/>
      <c r="AV17" s="4"/>
      <c r="AW17" s="4"/>
      <c r="AX17" s="4"/>
      <c r="AY17" s="4"/>
    </row>
    <row r="18" spans="1:51" s="28" customFormat="1" ht="13.5" customHeight="1">
      <c r="A18" s="84" t="s">
        <v>12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8">
        <v>0</v>
      </c>
      <c r="M18" s="141">
        <v>0</v>
      </c>
      <c r="N18" s="130">
        <v>0</v>
      </c>
      <c r="O18" s="131">
        <v>0</v>
      </c>
      <c r="P18" s="122">
        <f t="shared" si="0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02"/>
      <c r="AC18" s="4"/>
      <c r="AD18" s="190"/>
      <c r="AE18" s="190"/>
      <c r="AF18" s="190"/>
      <c r="AG18" s="10"/>
      <c r="AH18" s="190"/>
      <c r="AI18" s="53"/>
      <c r="AJ18" s="53"/>
      <c r="AK18" s="53"/>
      <c r="AL18" s="51"/>
      <c r="AM18" s="51"/>
      <c r="AN18" s="51"/>
      <c r="AO18" s="51"/>
      <c r="AP18" s="51"/>
      <c r="AQ18" s="51"/>
      <c r="AR18" s="51"/>
      <c r="AS18" s="51"/>
      <c r="AT18" s="51"/>
      <c r="AU18" s="4"/>
      <c r="AV18" s="4"/>
      <c r="AW18" s="4"/>
      <c r="AX18" s="4"/>
      <c r="AY18" s="4"/>
    </row>
    <row r="19" spans="1:51" s="36" customFormat="1" ht="13.5" customHeight="1">
      <c r="A19" s="84" t="s">
        <v>125</v>
      </c>
      <c r="B19" s="132">
        <v>86.2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  <c r="M19" s="142">
        <v>0</v>
      </c>
      <c r="N19" s="134">
        <v>84.4</v>
      </c>
      <c r="O19" s="135">
        <v>86.2</v>
      </c>
      <c r="P19" s="122">
        <f t="shared" si="0"/>
        <v>0.021327014218009442</v>
      </c>
      <c r="Q19" s="176"/>
      <c r="S19" s="10"/>
      <c r="T19" s="10"/>
      <c r="U19" s="10"/>
      <c r="V19" s="10"/>
      <c r="W19" s="10"/>
      <c r="X19" s="10"/>
      <c r="Y19" s="10"/>
      <c r="Z19" s="10"/>
      <c r="AA19" s="10"/>
      <c r="AB19" s="402"/>
      <c r="AC19" s="10"/>
      <c r="AD19" s="10"/>
      <c r="AE19" s="10"/>
      <c r="AF19" s="10"/>
      <c r="AG19" s="53"/>
      <c r="AH19" s="53"/>
      <c r="AI19" s="53"/>
      <c r="AJ19" s="53"/>
      <c r="AK19" s="53"/>
      <c r="AL19" s="53"/>
      <c r="AM19" s="52"/>
      <c r="AN19" s="52"/>
      <c r="AO19" s="52"/>
      <c r="AP19" s="52"/>
      <c r="AQ19" s="52"/>
      <c r="AR19" s="52"/>
      <c r="AS19" s="52"/>
      <c r="AT19" s="53"/>
      <c r="AU19" s="10"/>
      <c r="AV19" s="10"/>
      <c r="AW19" s="10"/>
      <c r="AX19" s="10"/>
      <c r="AY19" s="10"/>
    </row>
    <row r="20" spans="1:51" s="36" customFormat="1" ht="13.5" customHeight="1">
      <c r="A20" s="84" t="s">
        <v>6</v>
      </c>
      <c r="B20" s="132">
        <v>20.85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3">
        <v>0</v>
      </c>
      <c r="M20" s="142">
        <v>0</v>
      </c>
      <c r="N20" s="134">
        <v>4.4</v>
      </c>
      <c r="O20" s="135">
        <v>20.85</v>
      </c>
      <c r="P20" s="122">
        <f t="shared" si="0"/>
        <v>3.738636363636364</v>
      </c>
      <c r="S20" s="10"/>
      <c r="T20" s="10"/>
      <c r="U20" s="10"/>
      <c r="V20" s="10"/>
      <c r="W20" s="10"/>
      <c r="X20" s="10"/>
      <c r="Y20" s="10"/>
      <c r="Z20" s="10"/>
      <c r="AA20" s="10"/>
      <c r="AB20" s="402"/>
      <c r="AC20" s="10"/>
      <c r="AD20" s="10"/>
      <c r="AE20" s="406"/>
      <c r="AF20" s="53"/>
      <c r="AG20" s="53"/>
      <c r="AH20" s="53"/>
      <c r="AI20" s="53"/>
      <c r="AJ20" s="53"/>
      <c r="AK20" s="53"/>
      <c r="AL20" s="62"/>
      <c r="AM20" s="52"/>
      <c r="AN20" s="52"/>
      <c r="AO20" s="52"/>
      <c r="AP20" s="52"/>
      <c r="AQ20" s="52"/>
      <c r="AR20" s="52"/>
      <c r="AS20" s="52"/>
      <c r="AT20" s="52"/>
      <c r="AU20" s="10"/>
      <c r="AV20" s="10"/>
      <c r="AW20" s="10"/>
      <c r="AX20" s="10"/>
      <c r="AY20" s="10"/>
    </row>
    <row r="21" spans="1:51" s="36" customFormat="1" ht="13.5" customHeight="1">
      <c r="A21" s="84" t="s">
        <v>11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  <c r="M21" s="142">
        <v>0</v>
      </c>
      <c r="N21" s="134">
        <v>0</v>
      </c>
      <c r="O21" s="135">
        <v>0</v>
      </c>
      <c r="P21" s="122">
        <f t="shared" si="0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6"/>
      <c r="AF21" s="53"/>
      <c r="AG21" s="53"/>
      <c r="AH21" s="53"/>
      <c r="AI21" s="53"/>
      <c r="AJ21" s="53"/>
      <c r="AK21" s="53"/>
      <c r="AL21" s="62"/>
      <c r="AM21" s="52"/>
      <c r="AN21" s="52"/>
      <c r="AO21" s="52"/>
      <c r="AP21" s="52"/>
      <c r="AQ21" s="52"/>
      <c r="AR21" s="52"/>
      <c r="AS21" s="52"/>
      <c r="AT21" s="52"/>
      <c r="AU21" s="10"/>
      <c r="AV21" s="10"/>
      <c r="AW21" s="10"/>
      <c r="AX21" s="10"/>
      <c r="AY21" s="10"/>
    </row>
    <row r="22" spans="1:51" s="36" customFormat="1" ht="13.5" customHeight="1">
      <c r="A22" s="138" t="s">
        <v>37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  <c r="M22" s="142">
        <v>0</v>
      </c>
      <c r="N22" s="134">
        <v>0</v>
      </c>
      <c r="O22" s="135">
        <v>0</v>
      </c>
      <c r="P22" s="12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6">
        <v>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2"/>
      <c r="AR22" s="52"/>
      <c r="AS22" s="53"/>
      <c r="AT22" s="53"/>
      <c r="AU22" s="435"/>
      <c r="AV22" s="435"/>
      <c r="AW22" s="435"/>
      <c r="AX22" s="435"/>
      <c r="AY22" s="435"/>
    </row>
    <row r="23" spans="1:51" s="28" customFormat="1" ht="12.75" customHeight="1">
      <c r="A23" s="177" t="s">
        <v>34</v>
      </c>
      <c r="B23" s="178">
        <f aca="true" t="shared" si="1" ref="B23:O23">SUM(B7:B22)</f>
        <v>2632.5499999999997</v>
      </c>
      <c r="C23" s="178">
        <f t="shared" si="1"/>
        <v>0</v>
      </c>
      <c r="D23" s="178">
        <f t="shared" si="1"/>
        <v>0</v>
      </c>
      <c r="E23" s="178">
        <f t="shared" si="1"/>
        <v>0</v>
      </c>
      <c r="F23" s="178">
        <f t="shared" si="1"/>
        <v>0</v>
      </c>
      <c r="G23" s="178">
        <f t="shared" si="1"/>
        <v>0</v>
      </c>
      <c r="H23" s="178">
        <f t="shared" si="1"/>
        <v>0</v>
      </c>
      <c r="I23" s="178">
        <f t="shared" si="1"/>
        <v>0</v>
      </c>
      <c r="J23" s="178">
        <f t="shared" si="1"/>
        <v>0</v>
      </c>
      <c r="K23" s="178">
        <f t="shared" si="1"/>
        <v>0</v>
      </c>
      <c r="L23" s="178">
        <f t="shared" si="1"/>
        <v>0</v>
      </c>
      <c r="M23" s="178">
        <f t="shared" si="1"/>
        <v>0</v>
      </c>
      <c r="N23" s="178">
        <f t="shared" si="1"/>
        <v>7978.549999999998</v>
      </c>
      <c r="O23" s="178">
        <f t="shared" si="1"/>
        <v>2632.5499999999997</v>
      </c>
      <c r="P23" s="116">
        <f t="shared" si="0"/>
        <v>-0.6700465623452883</v>
      </c>
      <c r="S23" s="4"/>
      <c r="T23" s="4"/>
      <c r="U23" s="4"/>
      <c r="V23" s="4"/>
      <c r="W23" s="4"/>
      <c r="X23" s="4"/>
      <c r="Y23" s="4"/>
      <c r="Z23" s="4"/>
      <c r="AA23" s="4"/>
      <c r="AB23" s="10"/>
      <c r="AC23" s="10"/>
      <c r="AD23" s="10"/>
      <c r="AE23" s="10"/>
      <c r="AF23" s="67"/>
      <c r="AG23" s="67"/>
      <c r="AH23" s="67"/>
      <c r="AI23" s="53"/>
      <c r="AJ23" s="53"/>
      <c r="AK23" s="53"/>
      <c r="AL23" s="51"/>
      <c r="AM23" s="51"/>
      <c r="AN23" s="51"/>
      <c r="AO23" s="51"/>
      <c r="AP23" s="51"/>
      <c r="AQ23" s="52"/>
      <c r="AR23" s="52"/>
      <c r="AS23" s="51"/>
      <c r="AT23" s="51"/>
      <c r="AU23" s="7"/>
      <c r="AV23" s="7"/>
      <c r="AW23" s="7"/>
      <c r="AX23" s="7"/>
      <c r="AY23" s="7"/>
    </row>
    <row r="24" spans="1:46" s="10" customFormat="1" ht="12" customHeight="1">
      <c r="A24" s="164" t="s">
        <v>21</v>
      </c>
      <c r="B24" s="8"/>
      <c r="C24" s="447"/>
      <c r="D24" s="447"/>
      <c r="E24" s="447"/>
      <c r="F24" s="9">
        <f>SUM(E7:E22)</f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7"/>
      <c r="S24" s="7"/>
      <c r="T24" s="7"/>
      <c r="U24" s="7"/>
      <c r="V24" s="7"/>
      <c r="W24" s="7"/>
      <c r="X24" s="7"/>
      <c r="Y24" s="30"/>
      <c r="Z24" s="30"/>
      <c r="AA24" s="30"/>
      <c r="AB24" s="30"/>
      <c r="AC24" s="30"/>
      <c r="AD24" s="407"/>
      <c r="AE24" s="30">
        <v>0</v>
      </c>
      <c r="AF24" s="408"/>
      <c r="AG24" s="408"/>
      <c r="AH24" s="408"/>
      <c r="AI24" s="53"/>
      <c r="AJ24" s="53"/>
      <c r="AK24" s="53"/>
      <c r="AL24" s="53"/>
      <c r="AM24" s="53"/>
      <c r="AN24" s="53"/>
      <c r="AO24" s="53"/>
      <c r="AP24" s="53"/>
      <c r="AQ24" s="52"/>
      <c r="AR24" s="52"/>
      <c r="AS24" s="53"/>
      <c r="AT24" s="53"/>
    </row>
    <row r="28" spans="1:16" ht="27.75" customHeight="1">
      <c r="A28" s="449"/>
      <c r="B28" s="451" t="s">
        <v>73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 t="s">
        <v>25</v>
      </c>
      <c r="O28" s="451"/>
      <c r="P28" s="418"/>
    </row>
    <row r="29" spans="1:16" ht="12" customHeight="1">
      <c r="A29" s="450"/>
      <c r="B29" s="179" t="s">
        <v>26</v>
      </c>
      <c r="C29" s="171" t="s">
        <v>22</v>
      </c>
      <c r="D29" s="171" t="s">
        <v>27</v>
      </c>
      <c r="E29" s="171" t="s">
        <v>28</v>
      </c>
      <c r="F29" s="171" t="s">
        <v>29</v>
      </c>
      <c r="G29" s="171" t="s">
        <v>30</v>
      </c>
      <c r="H29" s="171" t="s">
        <v>31</v>
      </c>
      <c r="I29" s="171" t="s">
        <v>32</v>
      </c>
      <c r="J29" s="171" t="s">
        <v>23</v>
      </c>
      <c r="K29" s="171" t="s">
        <v>33</v>
      </c>
      <c r="L29" s="171" t="s">
        <v>24</v>
      </c>
      <c r="M29" s="171" t="s">
        <v>25</v>
      </c>
      <c r="N29" s="180" t="str">
        <f>N6</f>
        <v>2011/12</v>
      </c>
      <c r="O29" s="180" t="str">
        <f>O6</f>
        <v>2012/13</v>
      </c>
      <c r="P29" s="171" t="s">
        <v>0</v>
      </c>
    </row>
    <row r="30" spans="1:16" ht="12.75">
      <c r="A30" s="136" t="s">
        <v>1</v>
      </c>
      <c r="B30" s="172">
        <v>1.8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3">
        <v>0</v>
      </c>
      <c r="N30" s="174">
        <v>0</v>
      </c>
      <c r="O30" s="173">
        <v>1.8</v>
      </c>
      <c r="P30" s="122">
        <f aca="true" t="shared" si="2" ref="P30:P40">IF(N30&lt;&gt;0,(O30-N30)/N30,0)</f>
        <v>0</v>
      </c>
    </row>
    <row r="31" spans="1:16" ht="12.75">
      <c r="A31" s="137" t="s">
        <v>16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31">
        <v>0</v>
      </c>
      <c r="N31" s="130">
        <v>280.7</v>
      </c>
      <c r="O31" s="131">
        <v>0</v>
      </c>
      <c r="P31" s="122">
        <f t="shared" si="2"/>
        <v>-1</v>
      </c>
    </row>
    <row r="32" spans="1:16" ht="12.75">
      <c r="A32" s="137" t="s">
        <v>2</v>
      </c>
      <c r="B32" s="141">
        <v>26.2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29">
        <v>0</v>
      </c>
      <c r="N32" s="175">
        <v>6.5</v>
      </c>
      <c r="O32" s="129">
        <v>26.2</v>
      </c>
      <c r="P32" s="122">
        <f t="shared" si="2"/>
        <v>3.0307692307692307</v>
      </c>
    </row>
    <row r="33" spans="1:16" ht="12.75">
      <c r="A33" s="137" t="s">
        <v>18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29">
        <v>0</v>
      </c>
      <c r="N33" s="175">
        <v>0</v>
      </c>
      <c r="O33" s="129">
        <v>0</v>
      </c>
      <c r="P33" s="122">
        <f t="shared" si="2"/>
        <v>0</v>
      </c>
    </row>
    <row r="34" spans="1:16" ht="13.5">
      <c r="A34" s="234" t="s">
        <v>45</v>
      </c>
      <c r="B34" s="249">
        <v>301.2</v>
      </c>
      <c r="C34" s="249">
        <v>0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52">
        <v>0</v>
      </c>
      <c r="N34" s="253">
        <v>581.7</v>
      </c>
      <c r="O34" s="252">
        <v>301.2</v>
      </c>
      <c r="P34" s="242">
        <f t="shared" si="2"/>
        <v>-0.48220732336255806</v>
      </c>
    </row>
    <row r="35" spans="1:16" ht="13.5">
      <c r="A35" s="234" t="s">
        <v>3</v>
      </c>
      <c r="B35" s="247">
        <v>8299.3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7">
        <v>0</v>
      </c>
      <c r="L35" s="247">
        <v>0</v>
      </c>
      <c r="M35" s="251">
        <v>0</v>
      </c>
      <c r="N35" s="250">
        <v>6719.8</v>
      </c>
      <c r="O35" s="251">
        <v>8299.3</v>
      </c>
      <c r="P35" s="242">
        <f t="shared" si="2"/>
        <v>0.23505163844162014</v>
      </c>
    </row>
    <row r="36" spans="1:16" ht="13.5">
      <c r="A36" s="235" t="s">
        <v>9</v>
      </c>
      <c r="B36" s="247">
        <v>404.2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7">
        <v>0</v>
      </c>
      <c r="I36" s="247">
        <v>0</v>
      </c>
      <c r="J36" s="247">
        <v>0</v>
      </c>
      <c r="K36" s="247">
        <v>0</v>
      </c>
      <c r="L36" s="247">
        <v>0</v>
      </c>
      <c r="M36" s="251">
        <v>0</v>
      </c>
      <c r="N36" s="250">
        <v>520.4</v>
      </c>
      <c r="O36" s="251">
        <v>404.2</v>
      </c>
      <c r="P36" s="242">
        <f t="shared" si="2"/>
        <v>-0.22328977709454265</v>
      </c>
    </row>
    <row r="37" spans="1:16" ht="12.75">
      <c r="A37" s="84" t="s">
        <v>4</v>
      </c>
      <c r="B37" s="127">
        <v>13.06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31">
        <v>0</v>
      </c>
      <c r="N37" s="130">
        <v>1.67</v>
      </c>
      <c r="O37" s="131">
        <v>13.06</v>
      </c>
      <c r="P37" s="122">
        <f t="shared" si="2"/>
        <v>6.820359281437127</v>
      </c>
    </row>
    <row r="38" spans="1:16" ht="12.75">
      <c r="A38" s="84" t="s">
        <v>125</v>
      </c>
      <c r="B38" s="127">
        <v>41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31">
        <v>0</v>
      </c>
      <c r="N38" s="130">
        <v>102.7</v>
      </c>
      <c r="O38" s="131">
        <v>41</v>
      </c>
      <c r="P38" s="122">
        <f t="shared" si="2"/>
        <v>-0.6007789678675755</v>
      </c>
    </row>
    <row r="39" spans="1:16" ht="12.75">
      <c r="A39" s="84" t="s">
        <v>6</v>
      </c>
      <c r="B39" s="127">
        <v>14.36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31">
        <v>0</v>
      </c>
      <c r="N39" s="130">
        <v>15.8</v>
      </c>
      <c r="O39" s="131">
        <v>14.36</v>
      </c>
      <c r="P39" s="122">
        <f t="shared" si="2"/>
        <v>-0.0911392405063292</v>
      </c>
    </row>
    <row r="40" spans="1:16" ht="12.75">
      <c r="A40" s="177" t="s">
        <v>34</v>
      </c>
      <c r="B40" s="181">
        <f aca="true" t="shared" si="3" ref="B40:O40">SUM(B30:B39)</f>
        <v>9101.12</v>
      </c>
      <c r="C40" s="181">
        <f t="shared" si="3"/>
        <v>0</v>
      </c>
      <c r="D40" s="181">
        <f t="shared" si="3"/>
        <v>0</v>
      </c>
      <c r="E40" s="181">
        <f t="shared" si="3"/>
        <v>0</v>
      </c>
      <c r="F40" s="181">
        <f t="shared" si="3"/>
        <v>0</v>
      </c>
      <c r="G40" s="181">
        <f t="shared" si="3"/>
        <v>0</v>
      </c>
      <c r="H40" s="181">
        <f t="shared" si="3"/>
        <v>0</v>
      </c>
      <c r="I40" s="181">
        <f t="shared" si="3"/>
        <v>0</v>
      </c>
      <c r="J40" s="181">
        <f t="shared" si="3"/>
        <v>0</v>
      </c>
      <c r="K40" s="181">
        <f t="shared" si="3"/>
        <v>0</v>
      </c>
      <c r="L40" s="181">
        <f t="shared" si="3"/>
        <v>0</v>
      </c>
      <c r="M40" s="181">
        <f t="shared" si="3"/>
        <v>0</v>
      </c>
      <c r="N40" s="181">
        <f t="shared" si="3"/>
        <v>8229.27</v>
      </c>
      <c r="O40" s="181">
        <f t="shared" si="3"/>
        <v>9101.12</v>
      </c>
      <c r="P40" s="116">
        <f t="shared" si="2"/>
        <v>0.10594499876659781</v>
      </c>
    </row>
    <row r="41" ht="12.75">
      <c r="A41" s="164" t="s">
        <v>21</v>
      </c>
    </row>
    <row r="48" spans="2:9" ht="15">
      <c r="B48" s="445" t="s">
        <v>69</v>
      </c>
      <c r="C48" s="445"/>
      <c r="D48" s="445"/>
      <c r="E48" s="445"/>
      <c r="F48" s="445"/>
      <c r="G48" s="445"/>
      <c r="H48" s="445"/>
      <c r="I48" s="445"/>
    </row>
  </sheetData>
  <mergeCells count="8">
    <mergeCell ref="B48:I48"/>
    <mergeCell ref="A2:P2"/>
    <mergeCell ref="C24:E24"/>
    <mergeCell ref="B5:P5"/>
    <mergeCell ref="A5:A6"/>
    <mergeCell ref="A28:A29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0"/>
  <sheetViews>
    <sheetView showGridLines="0" showZeros="0" workbookViewId="0" topLeftCell="I1">
      <selection activeCell="F19" sqref="F19"/>
    </sheetView>
  </sheetViews>
  <sheetFormatPr defaultColWidth="11.421875" defaultRowHeight="12.75"/>
  <cols>
    <col min="1" max="1" width="14.421875" style="117" customWidth="1"/>
    <col min="2" max="2" width="6.28125" style="117" bestFit="1" customWidth="1"/>
    <col min="3" max="4" width="6.57421875" style="117" bestFit="1" customWidth="1"/>
    <col min="5" max="5" width="5.140625" style="117" customWidth="1"/>
    <col min="6" max="6" width="6.57421875" style="117" bestFit="1" customWidth="1"/>
    <col min="7" max="8" width="6.8515625" style="117" bestFit="1" customWidth="1"/>
    <col min="9" max="9" width="6.57421875" style="117" bestFit="1" customWidth="1"/>
    <col min="10" max="11" width="6.421875" style="117" bestFit="1" customWidth="1"/>
    <col min="12" max="12" width="5.140625" style="117" customWidth="1"/>
    <col min="13" max="13" width="7.8515625" style="117" customWidth="1"/>
    <col min="14" max="14" width="6.8515625" style="117" customWidth="1"/>
    <col min="15" max="15" width="6.140625" style="117" customWidth="1"/>
    <col min="16" max="18" width="7.28125" style="80" customWidth="1"/>
    <col min="19" max="28" width="7.28125" style="323" customWidth="1"/>
    <col min="29" max="51" width="11.421875" style="323" customWidth="1"/>
    <col min="52" max="16384" width="11.421875" style="80" customWidth="1"/>
  </cols>
  <sheetData>
    <row r="2" spans="1:15" ht="33.75" customHeight="1">
      <c r="A2" s="446" t="str">
        <f>colza!$A$2</f>
        <v>Evolution régionale des grains mis en œuvre et des stocks des FAB     fin juillet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ht="15">
      <c r="E3" s="165"/>
    </row>
    <row r="4" spans="1:51" s="35" customFormat="1" ht="21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1"/>
      <c r="Q4" s="81"/>
      <c r="R4" s="81"/>
      <c r="S4" s="401"/>
      <c r="T4" s="401"/>
      <c r="U4" s="401"/>
      <c r="V4" s="401"/>
      <c r="W4" s="401"/>
      <c r="X4" s="401"/>
      <c r="Y4" s="401"/>
      <c r="Z4" s="404" t="s">
        <v>44</v>
      </c>
      <c r="AA4" s="403" t="s">
        <v>106</v>
      </c>
      <c r="AB4" s="325" t="s">
        <v>89</v>
      </c>
      <c r="AC4" s="198">
        <v>0</v>
      </c>
      <c r="AD4" s="53"/>
      <c r="AE4" s="53"/>
      <c r="AF4" s="53"/>
      <c r="AG4" s="53"/>
      <c r="AH4" s="53"/>
      <c r="AI4" s="53"/>
      <c r="AJ4" s="53"/>
      <c r="AK4" s="53"/>
      <c r="AL4" s="5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48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405" t="s">
        <v>94</v>
      </c>
      <c r="Z5" s="10">
        <v>1024.27</v>
      </c>
      <c r="AA5" s="22">
        <v>559.2570000000001</v>
      </c>
      <c r="AB5" s="198">
        <v>694.44</v>
      </c>
      <c r="AC5" s="198">
        <v>0</v>
      </c>
      <c r="AD5" s="67"/>
      <c r="AE5" s="67"/>
      <c r="AF5" s="67"/>
      <c r="AG5" s="67"/>
      <c r="AH5" s="67"/>
      <c r="AI5" s="53"/>
      <c r="AJ5" s="53"/>
      <c r="AK5" s="53"/>
      <c r="AL5" s="65"/>
      <c r="AM5" s="4"/>
      <c r="AN5" s="4"/>
      <c r="AO5" s="4"/>
      <c r="AP5" s="48"/>
      <c r="AQ5" s="48"/>
      <c r="AR5" s="10"/>
      <c r="AS5" s="435"/>
      <c r="AT5" s="10"/>
      <c r="AU5" s="10"/>
      <c r="AV5" s="10"/>
      <c r="AW5" s="10"/>
      <c r="AX5" s="10"/>
      <c r="AY5" s="10"/>
    </row>
    <row r="6" spans="1:45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Y6" s="405" t="s">
        <v>22</v>
      </c>
      <c r="Z6" s="206">
        <v>866.876</v>
      </c>
      <c r="AA6" s="188">
        <v>0</v>
      </c>
      <c r="AB6" s="198">
        <v>433.36</v>
      </c>
      <c r="AC6" s="198">
        <v>0</v>
      </c>
      <c r="AD6" s="67"/>
      <c r="AE6" s="67"/>
      <c r="AF6" s="67"/>
      <c r="AG6" s="67"/>
      <c r="AH6" s="67"/>
      <c r="AI6" s="409"/>
      <c r="AJ6" s="53"/>
      <c r="AK6" s="53"/>
      <c r="AL6" s="65"/>
      <c r="AP6" s="48"/>
      <c r="AQ6" s="48"/>
      <c r="AS6" s="7"/>
    </row>
    <row r="7" spans="1:51" s="31" customFormat="1" ht="12.75" customHeight="1">
      <c r="A7" s="136" t="s">
        <v>1</v>
      </c>
      <c r="B7" s="123">
        <v>54.77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8">
        <v>0</v>
      </c>
      <c r="L7" s="141">
        <v>0</v>
      </c>
      <c r="M7" s="123">
        <v>0</v>
      </c>
      <c r="N7" s="184">
        <v>47.4</v>
      </c>
      <c r="O7" s="187">
        <v>54.77</v>
      </c>
      <c r="P7" s="122">
        <f>IF(N7&lt;&gt;0,(O7-N7)/N7,0)</f>
        <v>0.15548523206751064</v>
      </c>
      <c r="S7" s="4"/>
      <c r="T7" s="4"/>
      <c r="U7" s="4"/>
      <c r="V7" s="4"/>
      <c r="W7" s="4"/>
      <c r="X7" s="4"/>
      <c r="Y7" s="405" t="s">
        <v>95</v>
      </c>
      <c r="Z7" s="198">
        <v>1656.363</v>
      </c>
      <c r="AA7" s="188">
        <v>0</v>
      </c>
      <c r="AB7" s="198">
        <v>768.52</v>
      </c>
      <c r="AC7" s="198">
        <v>0</v>
      </c>
      <c r="AD7" s="53"/>
      <c r="AE7" s="53"/>
      <c r="AF7" s="53"/>
      <c r="AG7" s="66"/>
      <c r="AH7" s="409"/>
      <c r="AI7" s="53"/>
      <c r="AJ7" s="409"/>
      <c r="AK7" s="409"/>
      <c r="AL7" s="64"/>
      <c r="AM7" s="48"/>
      <c r="AN7" s="48"/>
      <c r="AO7" s="48"/>
      <c r="AP7" s="48"/>
      <c r="AQ7" s="10"/>
      <c r="AR7" s="10"/>
      <c r="AS7" s="10"/>
      <c r="AT7" s="10"/>
      <c r="AU7" s="10"/>
      <c r="AV7" s="10"/>
      <c r="AW7" s="10"/>
      <c r="AX7" s="4"/>
      <c r="AY7" s="4"/>
    </row>
    <row r="8" spans="1:51" s="31" customFormat="1" ht="12.75" customHeight="1">
      <c r="A8" s="137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8"/>
      <c r="L8" s="141"/>
      <c r="M8" s="123"/>
      <c r="N8" s="184">
        <v>0</v>
      </c>
      <c r="O8" s="187"/>
      <c r="P8" s="122"/>
      <c r="S8" s="4"/>
      <c r="T8" s="4"/>
      <c r="U8" s="4"/>
      <c r="V8" s="4"/>
      <c r="W8" s="4"/>
      <c r="X8" s="4"/>
      <c r="Y8" s="405" t="s">
        <v>96</v>
      </c>
      <c r="Z8" s="198">
        <v>1229.4429999999998</v>
      </c>
      <c r="AA8" s="188">
        <v>0</v>
      </c>
      <c r="AB8" s="198">
        <v>1120.52</v>
      </c>
      <c r="AC8" s="198"/>
      <c r="AD8" s="53"/>
      <c r="AE8" s="53"/>
      <c r="AF8" s="53"/>
      <c r="AG8" s="66"/>
      <c r="AH8" s="409"/>
      <c r="AI8" s="53"/>
      <c r="AJ8" s="409"/>
      <c r="AK8" s="409"/>
      <c r="AL8" s="64"/>
      <c r="AM8" s="48"/>
      <c r="AN8" s="48"/>
      <c r="AO8" s="48"/>
      <c r="AP8" s="48"/>
      <c r="AQ8" s="10"/>
      <c r="AR8" s="10"/>
      <c r="AS8" s="10"/>
      <c r="AT8" s="10"/>
      <c r="AU8" s="10"/>
      <c r="AV8" s="10"/>
      <c r="AW8" s="10"/>
      <c r="AX8" s="4"/>
      <c r="AY8" s="4"/>
    </row>
    <row r="9" spans="1:51" s="31" customFormat="1" ht="12.75" customHeight="1">
      <c r="A9" s="137" t="s">
        <v>2</v>
      </c>
      <c r="B9" s="123"/>
      <c r="C9" s="123"/>
      <c r="D9" s="123"/>
      <c r="E9" s="123"/>
      <c r="F9" s="123"/>
      <c r="G9" s="123"/>
      <c r="H9" s="123"/>
      <c r="I9" s="123"/>
      <c r="J9" s="123"/>
      <c r="K9" s="128"/>
      <c r="L9" s="141"/>
      <c r="M9" s="123"/>
      <c r="N9" s="184">
        <v>0</v>
      </c>
      <c r="O9" s="187"/>
      <c r="P9" s="122"/>
      <c r="S9" s="4"/>
      <c r="T9" s="4"/>
      <c r="U9" s="4"/>
      <c r="V9" s="4"/>
      <c r="W9" s="4"/>
      <c r="X9" s="4"/>
      <c r="Y9" s="405" t="s">
        <v>97</v>
      </c>
      <c r="Z9" s="198">
        <v>1109.99</v>
      </c>
      <c r="AA9" s="188">
        <v>0</v>
      </c>
      <c r="AB9" s="198">
        <v>1250.66</v>
      </c>
      <c r="AC9" s="198"/>
      <c r="AD9" s="53"/>
      <c r="AE9" s="53"/>
      <c r="AF9" s="53"/>
      <c r="AG9" s="66"/>
      <c r="AH9" s="409"/>
      <c r="AI9" s="53"/>
      <c r="AJ9" s="409"/>
      <c r="AK9" s="409"/>
      <c r="AL9" s="64"/>
      <c r="AM9" s="48"/>
      <c r="AN9" s="48"/>
      <c r="AO9" s="48"/>
      <c r="AP9" s="48"/>
      <c r="AQ9" s="10"/>
      <c r="AR9" s="10"/>
      <c r="AS9" s="10"/>
      <c r="AT9" s="10"/>
      <c r="AU9" s="10"/>
      <c r="AV9" s="10"/>
      <c r="AW9" s="10"/>
      <c r="AX9" s="4"/>
      <c r="AY9" s="4"/>
    </row>
    <row r="10" spans="1:51" s="69" customFormat="1" ht="12.75" customHeight="1">
      <c r="A10" s="137" t="s">
        <v>14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4">
        <v>0</v>
      </c>
      <c r="L10" s="140">
        <v>0</v>
      </c>
      <c r="M10" s="123">
        <v>0</v>
      </c>
      <c r="N10" s="184">
        <v>0</v>
      </c>
      <c r="O10" s="187">
        <v>0</v>
      </c>
      <c r="P10" s="122">
        <f aca="true" t="shared" si="0" ref="P10:P20">IF(N10&lt;&gt;0,(O10-N10)/N10,0)</f>
        <v>0</v>
      </c>
      <c r="S10" s="64"/>
      <c r="T10" s="64"/>
      <c r="U10" s="64"/>
      <c r="V10" s="64"/>
      <c r="W10" s="64"/>
      <c r="X10" s="64"/>
      <c r="Y10" s="405" t="s">
        <v>98</v>
      </c>
      <c r="Z10" s="198">
        <v>1066.585</v>
      </c>
      <c r="AA10" s="195">
        <v>0</v>
      </c>
      <c r="AB10" s="197">
        <v>1444</v>
      </c>
      <c r="AC10" s="197">
        <v>0</v>
      </c>
      <c r="AD10" s="409"/>
      <c r="AE10" s="409"/>
      <c r="AF10" s="409"/>
      <c r="AG10" s="409"/>
      <c r="AH10" s="409"/>
      <c r="AI10" s="414"/>
      <c r="AJ10" s="409"/>
      <c r="AK10" s="415"/>
      <c r="AL10" s="33"/>
      <c r="AM10" s="33"/>
      <c r="AN10" s="33"/>
      <c r="AO10" s="33"/>
      <c r="AP10" s="33"/>
      <c r="AQ10" s="33"/>
      <c r="AR10" s="33"/>
      <c r="AS10" s="64"/>
      <c r="AT10" s="64"/>
      <c r="AU10" s="64"/>
      <c r="AV10" s="64"/>
      <c r="AW10" s="64"/>
      <c r="AX10" s="64"/>
      <c r="AY10" s="64"/>
    </row>
    <row r="11" spans="1:51" s="69" customFormat="1" ht="12.75" customHeight="1">
      <c r="A11" s="137" t="s">
        <v>15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4">
        <v>0</v>
      </c>
      <c r="L11" s="140">
        <v>0</v>
      </c>
      <c r="M11" s="123">
        <v>0</v>
      </c>
      <c r="N11" s="184">
        <v>0</v>
      </c>
      <c r="O11" s="187"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405" t="s">
        <v>99</v>
      </c>
      <c r="Z11" s="197">
        <v>1030.817</v>
      </c>
      <c r="AA11" s="331">
        <v>0</v>
      </c>
      <c r="AB11" s="197">
        <v>1448.34</v>
      </c>
      <c r="AC11" s="197">
        <v>0</v>
      </c>
      <c r="AD11" s="409"/>
      <c r="AE11" s="409"/>
      <c r="AF11" s="409"/>
      <c r="AG11" s="409"/>
      <c r="AH11" s="409"/>
      <c r="AI11" s="414"/>
      <c r="AJ11" s="409"/>
      <c r="AK11" s="415"/>
      <c r="AL11" s="33"/>
      <c r="AM11" s="33"/>
      <c r="AN11" s="33"/>
      <c r="AO11" s="33"/>
      <c r="AP11" s="33"/>
      <c r="AQ11" s="33"/>
      <c r="AR11" s="33"/>
      <c r="AS11" s="64"/>
      <c r="AT11" s="64"/>
      <c r="AU11" s="64"/>
      <c r="AV11" s="64"/>
      <c r="AW11" s="64"/>
      <c r="AX11" s="64"/>
      <c r="AY11" s="64"/>
    </row>
    <row r="12" spans="1:51" s="69" customFormat="1" ht="12.75" customHeight="1">
      <c r="A12" s="234" t="s">
        <v>124</v>
      </c>
      <c r="B12" s="243">
        <v>227.1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39">
        <v>0</v>
      </c>
      <c r="L12" s="244">
        <v>0</v>
      </c>
      <c r="M12" s="243">
        <v>0</v>
      </c>
      <c r="N12" s="254">
        <v>353.1</v>
      </c>
      <c r="O12" s="255">
        <v>227.1</v>
      </c>
      <c r="P12" s="242">
        <f t="shared" si="0"/>
        <v>-0.35683942225998305</v>
      </c>
      <c r="S12" s="64"/>
      <c r="T12" s="64"/>
      <c r="U12" s="64"/>
      <c r="V12" s="64"/>
      <c r="W12" s="64"/>
      <c r="X12" s="64"/>
      <c r="Y12" s="405" t="s">
        <v>100</v>
      </c>
      <c r="Z12" s="197">
        <v>1271.661</v>
      </c>
      <c r="AA12" s="331">
        <v>0</v>
      </c>
      <c r="AB12" s="197">
        <v>1166.7008</v>
      </c>
      <c r="AC12" s="197">
        <v>0</v>
      </c>
      <c r="AD12" s="409"/>
      <c r="AE12" s="409"/>
      <c r="AF12" s="409"/>
      <c r="AG12" s="409"/>
      <c r="AH12" s="409"/>
      <c r="AI12" s="414"/>
      <c r="AJ12" s="409"/>
      <c r="AK12" s="415"/>
      <c r="AL12" s="33"/>
      <c r="AM12" s="33"/>
      <c r="AN12" s="33"/>
      <c r="AO12" s="33"/>
      <c r="AP12" s="33"/>
      <c r="AQ12" s="33"/>
      <c r="AR12" s="33"/>
      <c r="AS12" s="64"/>
      <c r="AT12" s="64"/>
      <c r="AU12" s="64"/>
      <c r="AV12" s="64"/>
      <c r="AW12" s="64"/>
      <c r="AX12" s="64"/>
      <c r="AY12" s="64"/>
    </row>
    <row r="13" spans="1:51" s="69" customFormat="1" ht="12.75" customHeight="1">
      <c r="A13" s="234" t="s">
        <v>45</v>
      </c>
      <c r="B13" s="239">
        <v>145.6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44">
        <v>0</v>
      </c>
      <c r="N13" s="256">
        <v>390.6</v>
      </c>
      <c r="O13" s="255">
        <v>145.6</v>
      </c>
      <c r="P13" s="242">
        <f t="shared" si="0"/>
        <v>-0.6272401433691757</v>
      </c>
      <c r="S13" s="64"/>
      <c r="T13" s="64"/>
      <c r="U13" s="64"/>
      <c r="V13" s="64"/>
      <c r="W13" s="64"/>
      <c r="X13" s="64"/>
      <c r="Y13" s="405" t="s">
        <v>23</v>
      </c>
      <c r="Z13" s="197">
        <v>1079.1730000000002</v>
      </c>
      <c r="AA13" s="331">
        <v>0</v>
      </c>
      <c r="AB13" s="197">
        <v>1508.2107999999998</v>
      </c>
      <c r="AC13" s="197">
        <v>0</v>
      </c>
      <c r="AD13" s="409"/>
      <c r="AE13" s="409"/>
      <c r="AF13" s="409"/>
      <c r="AG13" s="409"/>
      <c r="AH13" s="409"/>
      <c r="AI13" s="416"/>
      <c r="AJ13" s="409"/>
      <c r="AK13" s="409"/>
      <c r="AL13" s="52"/>
      <c r="AM13" s="52"/>
      <c r="AN13" s="52"/>
      <c r="AO13" s="52"/>
      <c r="AP13" s="52"/>
      <c r="AQ13" s="52"/>
      <c r="AR13" s="52"/>
      <c r="AS13" s="64"/>
      <c r="AT13" s="64"/>
      <c r="AU13" s="64"/>
      <c r="AV13" s="64"/>
      <c r="AW13" s="64"/>
      <c r="AX13" s="64"/>
      <c r="AY13" s="64"/>
    </row>
    <row r="14" spans="1:51" s="69" customFormat="1" ht="13.5" customHeight="1">
      <c r="A14" s="234" t="s">
        <v>3</v>
      </c>
      <c r="B14" s="243">
        <v>109.8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39">
        <v>0</v>
      </c>
      <c r="L14" s="244">
        <v>0</v>
      </c>
      <c r="M14" s="243">
        <v>0</v>
      </c>
      <c r="N14" s="254">
        <v>218.2</v>
      </c>
      <c r="O14" s="255">
        <v>109.8</v>
      </c>
      <c r="P14" s="242">
        <f t="shared" si="0"/>
        <v>-0.49679193400549954</v>
      </c>
      <c r="S14" s="64"/>
      <c r="T14" s="64"/>
      <c r="U14" s="64"/>
      <c r="V14" s="64"/>
      <c r="W14" s="64"/>
      <c r="X14" s="64"/>
      <c r="Y14" s="405" t="s">
        <v>101</v>
      </c>
      <c r="Z14" s="197">
        <v>903.546</v>
      </c>
      <c r="AA14" s="331">
        <v>0</v>
      </c>
      <c r="AB14" s="197">
        <v>1591.3521999999998</v>
      </c>
      <c r="AC14" s="197">
        <v>0</v>
      </c>
      <c r="AD14" s="409"/>
      <c r="AE14" s="409"/>
      <c r="AF14" s="409"/>
      <c r="AG14" s="409"/>
      <c r="AH14" s="409"/>
      <c r="AI14" s="416"/>
      <c r="AJ14" s="409"/>
      <c r="AK14" s="409"/>
      <c r="AL14" s="52"/>
      <c r="AM14" s="52"/>
      <c r="AN14" s="52"/>
      <c r="AO14" s="52"/>
      <c r="AP14" s="52"/>
      <c r="AQ14" s="52"/>
      <c r="AR14" s="52"/>
      <c r="AS14" s="64"/>
      <c r="AT14" s="64"/>
      <c r="AU14" s="64"/>
      <c r="AV14" s="64"/>
      <c r="AW14" s="64"/>
      <c r="AX14" s="64"/>
      <c r="AY14" s="64"/>
    </row>
    <row r="15" spans="1:51" s="28" customFormat="1" ht="13.5" customHeight="1">
      <c r="A15" s="84" t="s">
        <v>9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8">
        <v>0</v>
      </c>
      <c r="L15" s="141">
        <v>0</v>
      </c>
      <c r="M15" s="127">
        <v>0</v>
      </c>
      <c r="N15" s="185">
        <v>0</v>
      </c>
      <c r="O15" s="187">
        <v>0</v>
      </c>
      <c r="P15" s="122">
        <f t="shared" si="0"/>
        <v>0</v>
      </c>
      <c r="S15" s="4"/>
      <c r="T15" s="4"/>
      <c r="U15" s="4"/>
      <c r="V15" s="4"/>
      <c r="W15" s="4"/>
      <c r="X15" s="4"/>
      <c r="Y15" s="405" t="s">
        <v>24</v>
      </c>
      <c r="Z15" s="197">
        <v>821.73</v>
      </c>
      <c r="AA15" s="331">
        <v>0</v>
      </c>
      <c r="AB15" s="198">
        <v>1607.6444</v>
      </c>
      <c r="AC15" s="198">
        <v>0</v>
      </c>
      <c r="AD15" s="53"/>
      <c r="AE15" s="53"/>
      <c r="AF15" s="53"/>
      <c r="AG15" s="53"/>
      <c r="AH15" s="53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4"/>
      <c r="AT15" s="4"/>
      <c r="AU15" s="4"/>
      <c r="AV15" s="4"/>
      <c r="AW15" s="4"/>
      <c r="AX15" s="4"/>
      <c r="AY15" s="4"/>
    </row>
    <row r="16" spans="1:51" s="28" customFormat="1" ht="13.5" customHeight="1">
      <c r="A16" s="84" t="s">
        <v>10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8">
        <v>0</v>
      </c>
      <c r="L16" s="141">
        <v>0</v>
      </c>
      <c r="M16" s="127">
        <v>0</v>
      </c>
      <c r="N16" s="185">
        <v>0</v>
      </c>
      <c r="O16" s="187">
        <v>0</v>
      </c>
      <c r="P16" s="122">
        <f t="shared" si="0"/>
        <v>0</v>
      </c>
      <c r="S16" s="4"/>
      <c r="T16" s="4"/>
      <c r="U16" s="4"/>
      <c r="V16" s="4"/>
      <c r="W16" s="4"/>
      <c r="X16" s="4"/>
      <c r="Y16" s="405" t="s">
        <v>25</v>
      </c>
      <c r="Z16" s="198">
        <v>765.124</v>
      </c>
      <c r="AA16" s="195">
        <v>0</v>
      </c>
      <c r="AB16" s="198">
        <v>1430.6422</v>
      </c>
      <c r="AC16" s="198">
        <v>0</v>
      </c>
      <c r="AD16" s="53"/>
      <c r="AE16" s="53"/>
      <c r="AF16" s="53"/>
      <c r="AG16" s="53"/>
      <c r="AH16" s="53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4"/>
      <c r="AT16" s="4"/>
      <c r="AU16" s="4"/>
      <c r="AV16" s="4"/>
      <c r="AW16" s="4"/>
      <c r="AX16" s="4"/>
      <c r="AY16" s="4"/>
    </row>
    <row r="17" spans="1:51" s="28" customFormat="1" ht="13.5" customHeight="1">
      <c r="A17" s="84" t="s">
        <v>12</v>
      </c>
      <c r="B17" s="127">
        <v>21.99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8">
        <v>0</v>
      </c>
      <c r="L17" s="141">
        <v>0</v>
      </c>
      <c r="M17" s="127">
        <v>0</v>
      </c>
      <c r="N17" s="185">
        <v>14.27</v>
      </c>
      <c r="O17" s="187">
        <v>21.99</v>
      </c>
      <c r="P17" s="122">
        <f t="shared" si="0"/>
        <v>0.5409950946040644</v>
      </c>
      <c r="S17" s="4"/>
      <c r="T17" s="4"/>
      <c r="U17" s="4"/>
      <c r="V17" s="4"/>
      <c r="W17" s="4"/>
      <c r="X17" s="4"/>
      <c r="Y17" s="429"/>
      <c r="Z17" s="198"/>
      <c r="AA17" s="195">
        <v>0</v>
      </c>
      <c r="AB17" s="198">
        <v>0</v>
      </c>
      <c r="AC17" s="198">
        <v>0</v>
      </c>
      <c r="AD17" s="53"/>
      <c r="AE17" s="53"/>
      <c r="AF17" s="53"/>
      <c r="AG17" s="53"/>
      <c r="AH17" s="53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4"/>
      <c r="AT17" s="4"/>
      <c r="AU17" s="4"/>
      <c r="AV17" s="4"/>
      <c r="AW17" s="4"/>
      <c r="AX17" s="4"/>
      <c r="AY17" s="4"/>
    </row>
    <row r="18" spans="1:51" s="36" customFormat="1" ht="13.5" customHeight="1">
      <c r="A18" s="84" t="s">
        <v>125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3">
        <v>0</v>
      </c>
      <c r="L18" s="142">
        <v>0</v>
      </c>
      <c r="M18" s="132">
        <v>0</v>
      </c>
      <c r="N18" s="186">
        <v>0.7</v>
      </c>
      <c r="O18" s="187">
        <v>0</v>
      </c>
      <c r="P18" s="122">
        <f t="shared" si="0"/>
        <v>-1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06"/>
      <c r="AD18" s="53"/>
      <c r="AE18" s="53"/>
      <c r="AF18" s="53"/>
      <c r="AG18" s="53"/>
      <c r="AH18" s="53"/>
      <c r="AI18" s="53"/>
      <c r="AJ18" s="53"/>
      <c r="AK18" s="409"/>
      <c r="AL18" s="52"/>
      <c r="AM18" s="52"/>
      <c r="AN18" s="52"/>
      <c r="AO18" s="52"/>
      <c r="AP18" s="52"/>
      <c r="AQ18" s="52"/>
      <c r="AR18" s="53"/>
      <c r="AS18" s="10"/>
      <c r="AT18" s="10"/>
      <c r="AU18" s="10"/>
      <c r="AV18" s="10"/>
      <c r="AW18" s="10"/>
      <c r="AX18" s="10"/>
      <c r="AY18" s="10"/>
    </row>
    <row r="19" spans="1:51" s="36" customFormat="1" ht="13.5" customHeight="1">
      <c r="A19" s="84" t="s">
        <v>6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3">
        <v>0</v>
      </c>
      <c r="L19" s="142">
        <v>0</v>
      </c>
      <c r="M19" s="132">
        <v>0</v>
      </c>
      <c r="N19" s="186">
        <v>0</v>
      </c>
      <c r="O19" s="187">
        <v>0</v>
      </c>
      <c r="P19" s="122">
        <f t="shared" si="0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06"/>
      <c r="AD19" s="53"/>
      <c r="AE19" s="53"/>
      <c r="AF19" s="53"/>
      <c r="AG19" s="53"/>
      <c r="AH19" s="53"/>
      <c r="AI19" s="53"/>
      <c r="AJ19" s="414"/>
      <c r="AK19" s="409"/>
      <c r="AL19" s="52"/>
      <c r="AM19" s="52"/>
      <c r="AN19" s="52"/>
      <c r="AO19" s="52"/>
      <c r="AP19" s="52"/>
      <c r="AQ19" s="52"/>
      <c r="AR19" s="52"/>
      <c r="AS19" s="10"/>
      <c r="AT19" s="10"/>
      <c r="AU19" s="10"/>
      <c r="AV19" s="10"/>
      <c r="AW19" s="10"/>
      <c r="AX19" s="10"/>
      <c r="AY19" s="10"/>
    </row>
    <row r="20" spans="1:51" s="28" customFormat="1" ht="12.75" customHeight="1">
      <c r="A20" s="177" t="s">
        <v>34</v>
      </c>
      <c r="B20" s="178">
        <f>SUM(B7:B19)</f>
        <v>559.26</v>
      </c>
      <c r="C20" s="178">
        <f aca="true" t="shared" si="1" ref="C20:O20">SUM(C7:C19)</f>
        <v>0</v>
      </c>
      <c r="D20" s="178">
        <f t="shared" si="1"/>
        <v>0</v>
      </c>
      <c r="E20" s="178">
        <f t="shared" si="1"/>
        <v>0</v>
      </c>
      <c r="F20" s="178">
        <f t="shared" si="1"/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78">
        <f t="shared" si="1"/>
        <v>1024.27</v>
      </c>
      <c r="O20" s="178">
        <f t="shared" si="1"/>
        <v>559.26</v>
      </c>
      <c r="P20" s="116">
        <f t="shared" si="0"/>
        <v>-0.4539916233024496</v>
      </c>
      <c r="S20" s="4"/>
      <c r="T20" s="4"/>
      <c r="U20" s="4"/>
      <c r="V20" s="4"/>
      <c r="W20" s="4"/>
      <c r="X20" s="4"/>
      <c r="Y20" s="4"/>
      <c r="Z20" s="4"/>
      <c r="AA20" s="10"/>
      <c r="AB20" s="10"/>
      <c r="AC20" s="10"/>
      <c r="AD20" s="67"/>
      <c r="AE20" s="67"/>
      <c r="AF20" s="67"/>
      <c r="AG20" s="53"/>
      <c r="AH20" s="53"/>
      <c r="AI20" s="53"/>
      <c r="AJ20" s="53"/>
      <c r="AK20" s="53"/>
      <c r="AL20" s="51"/>
      <c r="AM20" s="51"/>
      <c r="AN20" s="51"/>
      <c r="AO20" s="52"/>
      <c r="AP20" s="52"/>
      <c r="AQ20" s="51"/>
      <c r="AR20" s="51"/>
      <c r="AS20" s="7"/>
      <c r="AT20" s="7"/>
      <c r="AU20" s="7"/>
      <c r="AV20" s="7"/>
      <c r="AW20" s="7"/>
      <c r="AX20" s="4"/>
      <c r="AY20" s="4"/>
    </row>
    <row r="21" spans="1:44" s="10" customFormat="1" ht="12" customHeight="1">
      <c r="A21" s="164"/>
      <c r="B21" s="447"/>
      <c r="C21" s="447"/>
      <c r="D21" s="44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  <c r="Q21" s="7"/>
      <c r="R21" s="7"/>
      <c r="S21" s="7"/>
      <c r="T21" s="7"/>
      <c r="U21" s="7"/>
      <c r="V21" s="30"/>
      <c r="W21" s="30"/>
      <c r="X21" s="30"/>
      <c r="Y21" s="30"/>
      <c r="Z21" s="30"/>
      <c r="AA21" s="30"/>
      <c r="AB21" s="407"/>
      <c r="AC21" s="30"/>
      <c r="AD21" s="408"/>
      <c r="AE21" s="408"/>
      <c r="AF21" s="408"/>
      <c r="AG21" s="53"/>
      <c r="AH21" s="53"/>
      <c r="AI21" s="53"/>
      <c r="AJ21" s="53"/>
      <c r="AK21" s="53"/>
      <c r="AL21" s="53"/>
      <c r="AM21" s="53"/>
      <c r="AN21" s="53"/>
      <c r="AO21" s="52"/>
      <c r="AP21" s="52"/>
      <c r="AQ21" s="53"/>
      <c r="AR21" s="53"/>
    </row>
    <row r="25" spans="1:16" ht="27.75" customHeight="1">
      <c r="A25" s="449"/>
      <c r="B25" s="419" t="s">
        <v>49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51" t="s">
        <v>25</v>
      </c>
      <c r="O25" s="451"/>
      <c r="P25" s="183"/>
    </row>
    <row r="26" spans="1:16" ht="12" customHeight="1">
      <c r="A26" s="450"/>
      <c r="B26" s="179" t="s">
        <v>26</v>
      </c>
      <c r="C26" s="179" t="s">
        <v>22</v>
      </c>
      <c r="D26" s="179" t="s">
        <v>27</v>
      </c>
      <c r="E26" s="179" t="s">
        <v>28</v>
      </c>
      <c r="F26" s="179" t="s">
        <v>29</v>
      </c>
      <c r="G26" s="179" t="s">
        <v>30</v>
      </c>
      <c r="H26" s="179" t="s">
        <v>31</v>
      </c>
      <c r="I26" s="179" t="s">
        <v>32</v>
      </c>
      <c r="J26" s="179" t="s">
        <v>23</v>
      </c>
      <c r="K26" s="179" t="s">
        <v>33</v>
      </c>
      <c r="L26" s="179" t="s">
        <v>24</v>
      </c>
      <c r="M26" s="179" t="s">
        <v>25</v>
      </c>
      <c r="N26" s="180" t="str">
        <f>N6</f>
        <v>2011/12</v>
      </c>
      <c r="O26" s="180" t="str">
        <f>O6</f>
        <v>2012/13</v>
      </c>
      <c r="P26" s="171" t="s">
        <v>0</v>
      </c>
    </row>
    <row r="27" spans="1:16" ht="12.75">
      <c r="A27" s="136" t="s">
        <v>1</v>
      </c>
      <c r="B27" s="107">
        <v>5.87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284">
        <v>0</v>
      </c>
      <c r="M27" s="285">
        <v>0</v>
      </c>
      <c r="N27" s="286">
        <v>43.6</v>
      </c>
      <c r="O27" s="287">
        <v>5.87</v>
      </c>
      <c r="P27" s="122">
        <f aca="true" t="shared" si="2" ref="P27:P33">IF(N27&lt;&gt;0,(O27-N27)/N27,0)</f>
        <v>-0.8653669724770643</v>
      </c>
    </row>
    <row r="28" spans="1:16" ht="13.5">
      <c r="A28" s="234" t="s">
        <v>45</v>
      </c>
      <c r="B28" s="264">
        <v>296.5</v>
      </c>
      <c r="C28" s="264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9">
        <v>0</v>
      </c>
      <c r="N28" s="263">
        <v>214.8</v>
      </c>
      <c r="O28" s="314">
        <v>296.5</v>
      </c>
      <c r="P28" s="242">
        <f t="shared" si="2"/>
        <v>0.3803538175046554</v>
      </c>
    </row>
    <row r="29" spans="1:16" ht="13.5">
      <c r="A29" s="234" t="s">
        <v>3</v>
      </c>
      <c r="B29" s="299">
        <v>304.2</v>
      </c>
      <c r="C29" s="299">
        <v>0</v>
      </c>
      <c r="D29" s="299">
        <v>0</v>
      </c>
      <c r="E29" s="299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299">
        <v>0</v>
      </c>
      <c r="M29" s="301">
        <v>0</v>
      </c>
      <c r="N29" s="300">
        <v>518.3</v>
      </c>
      <c r="O29" s="314">
        <v>304.2</v>
      </c>
      <c r="P29" s="242">
        <f t="shared" si="2"/>
        <v>-0.4130812270885587</v>
      </c>
    </row>
    <row r="30" spans="1:16" ht="12.75">
      <c r="A30" s="137" t="s">
        <v>9</v>
      </c>
      <c r="B30" s="110">
        <v>58.2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218">
        <v>0</v>
      </c>
      <c r="N30" s="289">
        <v>64.9</v>
      </c>
      <c r="O30" s="288">
        <v>58.2</v>
      </c>
      <c r="P30" s="122">
        <f t="shared" si="2"/>
        <v>-0.10323574730354394</v>
      </c>
    </row>
    <row r="31" spans="1:16" ht="12.75">
      <c r="A31" s="137" t="s">
        <v>125</v>
      </c>
      <c r="B31" s="110">
        <v>1.6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218">
        <v>0</v>
      </c>
      <c r="N31" s="289">
        <v>4.51</v>
      </c>
      <c r="O31" s="288">
        <v>1.6</v>
      </c>
      <c r="P31" s="122">
        <f t="shared" si="2"/>
        <v>-0.6452328159645232</v>
      </c>
    </row>
    <row r="32" spans="1:16" ht="12.75">
      <c r="A32" s="137" t="s">
        <v>37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227">
        <v>0</v>
      </c>
      <c r="N32" s="232">
        <v>0.6</v>
      </c>
      <c r="O32" s="288">
        <v>0</v>
      </c>
      <c r="P32" s="122">
        <f t="shared" si="2"/>
        <v>-1</v>
      </c>
    </row>
    <row r="33" spans="1:16" ht="12.75">
      <c r="A33" s="177" t="s">
        <v>34</v>
      </c>
      <c r="B33" s="181">
        <f>SUM(B27:B32)</f>
        <v>666.37</v>
      </c>
      <c r="C33" s="181">
        <f aca="true" t="shared" si="3" ref="C33:O33">SUM(C27:C32)</f>
        <v>0</v>
      </c>
      <c r="D33" s="181">
        <f t="shared" si="3"/>
        <v>0</v>
      </c>
      <c r="E33" s="181">
        <f t="shared" si="3"/>
        <v>0</v>
      </c>
      <c r="F33" s="181">
        <f t="shared" si="3"/>
        <v>0</v>
      </c>
      <c r="G33" s="181">
        <f t="shared" si="3"/>
        <v>0</v>
      </c>
      <c r="H33" s="181">
        <f t="shared" si="3"/>
        <v>0</v>
      </c>
      <c r="I33" s="181">
        <f t="shared" si="3"/>
        <v>0</v>
      </c>
      <c r="J33" s="181">
        <f t="shared" si="3"/>
        <v>0</v>
      </c>
      <c r="K33" s="181">
        <f t="shared" si="3"/>
        <v>0</v>
      </c>
      <c r="L33" s="181">
        <f t="shared" si="3"/>
        <v>0</v>
      </c>
      <c r="M33" s="181">
        <f t="shared" si="3"/>
        <v>0</v>
      </c>
      <c r="N33" s="181">
        <f t="shared" si="3"/>
        <v>846.71</v>
      </c>
      <c r="O33" s="181">
        <f t="shared" si="3"/>
        <v>666.37</v>
      </c>
      <c r="P33" s="116">
        <f t="shared" si="2"/>
        <v>-0.21298909898312293</v>
      </c>
    </row>
    <row r="34" ht="12.75">
      <c r="A34" s="164"/>
    </row>
    <row r="40" spans="5:12" ht="15">
      <c r="E40" s="445" t="s">
        <v>70</v>
      </c>
      <c r="F40" s="445"/>
      <c r="G40" s="445"/>
      <c r="H40" s="445"/>
      <c r="I40" s="445"/>
      <c r="J40" s="445"/>
      <c r="K40" s="445"/>
      <c r="L40" s="445"/>
    </row>
  </sheetData>
  <mergeCells count="7">
    <mergeCell ref="A2:O2"/>
    <mergeCell ref="A5:A6"/>
    <mergeCell ref="B21:D21"/>
    <mergeCell ref="E40:L40"/>
    <mergeCell ref="A25:A26"/>
    <mergeCell ref="B5:P5"/>
    <mergeCell ref="N25:O25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51"/>
  <sheetViews>
    <sheetView showGridLines="0" showZeros="0" workbookViewId="0" topLeftCell="G1">
      <selection activeCell="F19" sqref="F19"/>
    </sheetView>
  </sheetViews>
  <sheetFormatPr defaultColWidth="11.421875" defaultRowHeight="12.75"/>
  <cols>
    <col min="1" max="1" width="16.28125" style="117" customWidth="1"/>
    <col min="2" max="13" width="5.28125" style="117" customWidth="1"/>
    <col min="14" max="15" width="6.00390625" style="117" bestFit="1" customWidth="1"/>
    <col min="16" max="18" width="5.28125" style="117" customWidth="1"/>
    <col min="19" max="30" width="5.28125" style="327" customWidth="1"/>
    <col min="31" max="31" width="5.7109375" style="327" bestFit="1" customWidth="1"/>
    <col min="32" max="33" width="6.421875" style="327" customWidth="1"/>
    <col min="34" max="34" width="7.140625" style="327" customWidth="1"/>
    <col min="35" max="51" width="5.28125" style="327" customWidth="1"/>
    <col min="52" max="16384" width="5.28125" style="117" customWidth="1"/>
  </cols>
  <sheetData>
    <row r="2" spans="1:16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5" spans="1:51" s="82" customFormat="1" ht="27" customHeight="1">
      <c r="A5" s="449"/>
      <c r="B5" s="454" t="s">
        <v>50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404" t="s">
        <v>44</v>
      </c>
      <c r="AF5" s="403" t="s">
        <v>106</v>
      </c>
      <c r="AG5" s="325" t="s">
        <v>89</v>
      </c>
      <c r="AH5" s="189"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405" t="s">
        <v>94</v>
      </c>
      <c r="AE6" s="206">
        <v>4540.696999999999</v>
      </c>
      <c r="AF6" s="188">
        <v>5349.751999999999</v>
      </c>
      <c r="AG6" s="189">
        <v>5895.6888</v>
      </c>
      <c r="AH6" s="189"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">
        <v>7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213">
        <v>0</v>
      </c>
      <c r="M7" s="132">
        <v>0</v>
      </c>
      <c r="N7" s="185">
        <v>56</v>
      </c>
      <c r="O7" s="220"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405" t="s">
        <v>22</v>
      </c>
      <c r="AE7" s="198">
        <v>4875.7</v>
      </c>
      <c r="AF7" s="195">
        <v>0</v>
      </c>
      <c r="AG7" s="189">
        <v>6013.429000000001</v>
      </c>
      <c r="AH7" s="189"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">
        <v>8</v>
      </c>
      <c r="B8" s="127">
        <v>33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214">
        <v>0</v>
      </c>
      <c r="M8" s="127">
        <v>0</v>
      </c>
      <c r="N8" s="185">
        <v>15</v>
      </c>
      <c r="O8" s="220">
        <v>33</v>
      </c>
      <c r="P8" s="122">
        <f aca="true" t="shared" si="0" ref="P8:P24">IF(N8&lt;&gt;0,(O8-N8)/N8,0)</f>
        <v>1.2</v>
      </c>
      <c r="S8" s="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405" t="s">
        <v>95</v>
      </c>
      <c r="AE8" s="198">
        <v>4362.178000000001</v>
      </c>
      <c r="AF8" s="195">
        <v>0</v>
      </c>
      <c r="AG8" s="190">
        <v>5201.632799999999</v>
      </c>
      <c r="AH8" s="190"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">
        <v>1</v>
      </c>
      <c r="B9" s="127">
        <v>32.4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214">
        <v>0</v>
      </c>
      <c r="M9" s="127">
        <v>0</v>
      </c>
      <c r="N9" s="185">
        <v>93.1</v>
      </c>
      <c r="O9" s="220">
        <v>32.4</v>
      </c>
      <c r="P9" s="122">
        <f t="shared" si="0"/>
        <v>-0.6519871106337272</v>
      </c>
      <c r="S9" s="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405" t="s">
        <v>96</v>
      </c>
      <c r="AE9" s="330">
        <v>5046.224999999999</v>
      </c>
      <c r="AF9" s="195">
        <v>0</v>
      </c>
      <c r="AG9" s="190">
        <v>5884.5346</v>
      </c>
      <c r="AH9" s="190"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16</v>
      </c>
      <c r="B10" s="127">
        <v>5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214">
        <v>0</v>
      </c>
      <c r="M10" s="127">
        <v>0</v>
      </c>
      <c r="N10" s="185">
        <v>2.4</v>
      </c>
      <c r="O10" s="220">
        <v>5</v>
      </c>
      <c r="P10" s="122">
        <f t="shared" si="0"/>
        <v>1.0833333333333335</v>
      </c>
      <c r="S10" s="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405" t="s">
        <v>97</v>
      </c>
      <c r="AE10" s="330">
        <v>5017.909</v>
      </c>
      <c r="AF10" s="195">
        <v>0</v>
      </c>
      <c r="AG10" s="190">
        <v>6313.618399999999</v>
      </c>
      <c r="AH10" s="190"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">
        <v>2</v>
      </c>
      <c r="B11" s="127">
        <v>250.7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215">
        <v>0</v>
      </c>
      <c r="M11" s="212">
        <v>0</v>
      </c>
      <c r="N11" s="185">
        <v>225.5</v>
      </c>
      <c r="O11" s="220">
        <v>250.7</v>
      </c>
      <c r="P11" s="122">
        <f t="shared" si="0"/>
        <v>0.11175166297117511</v>
      </c>
      <c r="S11" s="20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405" t="s">
        <v>98</v>
      </c>
      <c r="AE11" s="330">
        <v>4510.4439999999995</v>
      </c>
      <c r="AF11" s="331">
        <v>0</v>
      </c>
      <c r="AG11" s="326">
        <v>6625.6834</v>
      </c>
      <c r="AH11" s="326"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137" t="s">
        <v>18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215">
        <v>0</v>
      </c>
      <c r="M12" s="212">
        <v>0</v>
      </c>
      <c r="N12" s="185">
        <v>69.39</v>
      </c>
      <c r="O12" s="220">
        <v>0</v>
      </c>
      <c r="P12" s="122">
        <f t="shared" si="0"/>
        <v>-1</v>
      </c>
      <c r="S12" s="20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405" t="s">
        <v>99</v>
      </c>
      <c r="AE12" s="330">
        <v>4858.153</v>
      </c>
      <c r="AF12" s="331">
        <v>0</v>
      </c>
      <c r="AG12" s="326">
        <v>6359.869</v>
      </c>
      <c r="AH12" s="326"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84" t="s">
        <v>15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214">
        <v>0</v>
      </c>
      <c r="M13" s="127">
        <v>0</v>
      </c>
      <c r="N13" s="185">
        <v>2.1</v>
      </c>
      <c r="O13" s="220">
        <v>0</v>
      </c>
      <c r="P13" s="122">
        <f t="shared" si="0"/>
        <v>-1</v>
      </c>
      <c r="S13" s="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405" t="s">
        <v>100</v>
      </c>
      <c r="AE13" s="330">
        <v>5289.218</v>
      </c>
      <c r="AF13" s="195">
        <v>0</v>
      </c>
      <c r="AG13" s="190">
        <v>6219.3986</v>
      </c>
      <c r="AH13" s="190"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">
        <v>124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214"/>
      <c r="M14" s="127">
        <v>0</v>
      </c>
      <c r="N14" s="185">
        <v>0</v>
      </c>
      <c r="O14" s="220"/>
      <c r="P14" s="122"/>
      <c r="S14" s="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405" t="s">
        <v>23</v>
      </c>
      <c r="AE14" s="330">
        <v>6176.026000000002</v>
      </c>
      <c r="AF14" s="195">
        <v>0</v>
      </c>
      <c r="AG14" s="190">
        <v>6489.491400000001</v>
      </c>
      <c r="AH14" s="190"/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96" customFormat="1" ht="13.5" customHeight="1">
      <c r="A15" s="235" t="s">
        <v>45</v>
      </c>
      <c r="B15" s="257">
        <v>2946.2</v>
      </c>
      <c r="C15" s="257">
        <v>0</v>
      </c>
      <c r="D15" s="257">
        <v>0</v>
      </c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8">
        <v>0</v>
      </c>
      <c r="M15" s="257">
        <v>0</v>
      </c>
      <c r="N15" s="259">
        <v>1721.6</v>
      </c>
      <c r="O15" s="260">
        <v>2946.2</v>
      </c>
      <c r="P15" s="122">
        <f t="shared" si="0"/>
        <v>0.7113150557620818</v>
      </c>
      <c r="S15" s="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405" t="s">
        <v>101</v>
      </c>
      <c r="AE15" s="198">
        <v>6016.397000000002</v>
      </c>
      <c r="AF15" s="195">
        <v>0</v>
      </c>
      <c r="AG15" s="190">
        <v>6010.6494</v>
      </c>
      <c r="AH15" s="190">
        <v>0</v>
      </c>
      <c r="AI15" s="190"/>
      <c r="AJ15" s="190"/>
      <c r="AK15" s="190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8"/>
      <c r="AW15" s="8"/>
      <c r="AX15" s="8"/>
      <c r="AY15" s="8"/>
    </row>
    <row r="16" spans="1:51" s="82" customFormat="1" ht="13.5" customHeight="1">
      <c r="A16" s="235" t="s">
        <v>3</v>
      </c>
      <c r="B16" s="257">
        <v>1191.85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8">
        <v>0</v>
      </c>
      <c r="M16" s="257">
        <v>0</v>
      </c>
      <c r="N16" s="259">
        <v>1199.9</v>
      </c>
      <c r="O16" s="260">
        <v>1191.85</v>
      </c>
      <c r="P16" s="122">
        <f t="shared" si="0"/>
        <v>-0.0067088924077007926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405" t="s">
        <v>24</v>
      </c>
      <c r="AE16" s="198">
        <v>7308.626000000001</v>
      </c>
      <c r="AF16" s="195">
        <v>0</v>
      </c>
      <c r="AG16" s="190">
        <v>5866.027999999999</v>
      </c>
      <c r="AH16" s="190">
        <v>0</v>
      </c>
      <c r="AI16" s="190"/>
      <c r="AJ16" s="190"/>
      <c r="AK16" s="190"/>
      <c r="AL16" s="190"/>
      <c r="AM16" s="190"/>
      <c r="AN16" s="193"/>
      <c r="AO16" s="193"/>
      <c r="AP16" s="193"/>
      <c r="AQ16" s="193"/>
      <c r="AR16" s="193"/>
      <c r="AS16" s="193"/>
      <c r="AT16" s="193"/>
      <c r="AU16" s="190"/>
      <c r="AV16" s="198"/>
      <c r="AW16" s="198"/>
      <c r="AX16" s="198"/>
      <c r="AY16" s="198"/>
    </row>
    <row r="17" spans="1:51" s="82" customFormat="1" ht="13.5" customHeight="1">
      <c r="A17" s="84" t="s">
        <v>9</v>
      </c>
      <c r="B17" s="212">
        <v>0.8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5">
        <v>0</v>
      </c>
      <c r="M17" s="212">
        <v>0</v>
      </c>
      <c r="N17" s="221">
        <v>2.2</v>
      </c>
      <c r="O17" s="222">
        <v>0.8</v>
      </c>
      <c r="P17" s="122">
        <f t="shared" si="0"/>
        <v>-0.6363636363636364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405" t="s">
        <v>25</v>
      </c>
      <c r="AE17" s="198">
        <v>5663.096</v>
      </c>
      <c r="AF17" s="195">
        <v>0</v>
      </c>
      <c r="AG17" s="190">
        <v>6029.859200000001</v>
      </c>
      <c r="AH17" s="190">
        <v>0</v>
      </c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82" customFormat="1" ht="13.5" customHeight="1">
      <c r="A18" s="84" t="s">
        <v>4</v>
      </c>
      <c r="B18" s="212">
        <v>1.9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5">
        <v>0</v>
      </c>
      <c r="M18" s="212">
        <v>0</v>
      </c>
      <c r="N18" s="221">
        <v>35.76</v>
      </c>
      <c r="O18" s="222">
        <v>1.9</v>
      </c>
      <c r="P18" s="122">
        <f t="shared" si="0"/>
        <v>-0.946868008948546</v>
      </c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5"/>
      <c r="AG18" s="190"/>
      <c r="AH18" s="190"/>
      <c r="AI18" s="190"/>
      <c r="AJ18" s="190"/>
      <c r="AK18" s="190"/>
      <c r="AL18" s="190"/>
      <c r="AM18" s="202"/>
      <c r="AN18" s="193"/>
      <c r="AO18" s="193"/>
      <c r="AP18" s="193"/>
      <c r="AQ18" s="193"/>
      <c r="AR18" s="193"/>
      <c r="AS18" s="193"/>
      <c r="AT18" s="193"/>
      <c r="AU18" s="193"/>
      <c r="AV18" s="198"/>
      <c r="AW18" s="198"/>
      <c r="AX18" s="198"/>
      <c r="AY18" s="198"/>
    </row>
    <row r="19" spans="1:52" s="82" customFormat="1" ht="13.5" customHeight="1">
      <c r="A19" s="137" t="s">
        <v>10</v>
      </c>
      <c r="B19" s="212">
        <v>0</v>
      </c>
      <c r="C19" s="212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5">
        <v>0</v>
      </c>
      <c r="M19" s="212">
        <v>0</v>
      </c>
      <c r="N19" s="221">
        <v>4.5</v>
      </c>
      <c r="O19" s="222">
        <v>0</v>
      </c>
      <c r="P19" s="122">
        <f t="shared" si="0"/>
        <v>-1</v>
      </c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5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3"/>
      <c r="AS19" s="193"/>
      <c r="AT19" s="190"/>
      <c r="AU19" s="190"/>
      <c r="AV19" s="22"/>
      <c r="AW19" s="22"/>
      <c r="AX19" s="22"/>
      <c r="AY19" s="22"/>
      <c r="AZ19" s="192"/>
    </row>
    <row r="20" spans="1:52" s="82" customFormat="1" ht="13.5" customHeight="1">
      <c r="A20" s="84" t="s">
        <v>12</v>
      </c>
      <c r="B20" s="212"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5">
        <v>0</v>
      </c>
      <c r="M20" s="212">
        <v>0</v>
      </c>
      <c r="N20" s="221">
        <v>3</v>
      </c>
      <c r="O20" s="222">
        <v>0</v>
      </c>
      <c r="P20" s="122">
        <f t="shared" si="0"/>
        <v>-1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5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3"/>
      <c r="AS20" s="193"/>
      <c r="AT20" s="190"/>
      <c r="AU20" s="190"/>
      <c r="AV20" s="22"/>
      <c r="AW20" s="22"/>
      <c r="AX20" s="22"/>
      <c r="AY20" s="22"/>
      <c r="AZ20" s="192"/>
    </row>
    <row r="21" spans="1:52" s="96" customFormat="1" ht="12.75" customHeight="1">
      <c r="A21" s="236" t="s">
        <v>125</v>
      </c>
      <c r="B21" s="257">
        <v>774.53</v>
      </c>
      <c r="C21" s="257">
        <v>0</v>
      </c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257">
        <v>0</v>
      </c>
      <c r="M21" s="257">
        <v>0</v>
      </c>
      <c r="N21" s="259">
        <v>956.2</v>
      </c>
      <c r="O21" s="260">
        <v>774.53</v>
      </c>
      <c r="P21" s="122">
        <f t="shared" si="0"/>
        <v>-0.18999163354946672</v>
      </c>
      <c r="S21" s="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89"/>
      <c r="AH21" s="189"/>
      <c r="AI21" s="189"/>
      <c r="AJ21" s="190"/>
      <c r="AK21" s="190"/>
      <c r="AL21" s="63"/>
      <c r="AM21" s="63"/>
      <c r="AN21" s="63"/>
      <c r="AO21" s="63"/>
      <c r="AP21" s="63"/>
      <c r="AQ21" s="63"/>
      <c r="AR21" s="193"/>
      <c r="AS21" s="193"/>
      <c r="AT21" s="63"/>
      <c r="AU21" s="63"/>
      <c r="AV21" s="9"/>
      <c r="AW21" s="9"/>
      <c r="AX21" s="9"/>
      <c r="AY21" s="9"/>
      <c r="AZ21" s="110"/>
    </row>
    <row r="22" spans="1:47" s="198" customFormat="1" ht="12" customHeight="1">
      <c r="A22" s="218" t="s">
        <v>6</v>
      </c>
      <c r="B22" s="215">
        <v>98.37</v>
      </c>
      <c r="C22" s="455">
        <v>0</v>
      </c>
      <c r="D22" s="455"/>
      <c r="E22" s="455"/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21">
        <v>135.85</v>
      </c>
      <c r="O22" s="222">
        <v>98.37</v>
      </c>
      <c r="P22" s="122">
        <f t="shared" si="0"/>
        <v>-0.2758925285241074</v>
      </c>
      <c r="Q22" s="9"/>
      <c r="R22" s="9"/>
      <c r="S22" s="9"/>
      <c r="T22" s="22"/>
      <c r="U22" s="22"/>
      <c r="V22" s="22"/>
      <c r="W22" s="22"/>
      <c r="X22" s="22"/>
      <c r="Y22" s="206"/>
      <c r="Z22" s="206"/>
      <c r="AA22" s="206"/>
      <c r="AB22" s="206"/>
      <c r="AC22" s="206"/>
      <c r="AD22" s="206"/>
      <c r="AE22" s="328"/>
      <c r="AF22" s="206"/>
      <c r="AG22" s="207"/>
      <c r="AH22" s="207"/>
      <c r="AI22" s="207"/>
      <c r="AJ22" s="190"/>
      <c r="AK22" s="190"/>
      <c r="AL22" s="190"/>
      <c r="AM22" s="190"/>
      <c r="AN22" s="190"/>
      <c r="AO22" s="190"/>
      <c r="AP22" s="190"/>
      <c r="AQ22" s="190"/>
      <c r="AR22" s="193"/>
      <c r="AS22" s="193"/>
      <c r="AT22" s="190"/>
      <c r="AU22" s="190"/>
    </row>
    <row r="23" spans="1:16" ht="11.25">
      <c r="A23" s="219" t="s">
        <v>37</v>
      </c>
      <c r="B23" s="216">
        <v>15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23">
        <v>18.2</v>
      </c>
      <c r="O23" s="224">
        <v>15</v>
      </c>
      <c r="P23" s="122">
        <f t="shared" si="0"/>
        <v>-0.17582417582417578</v>
      </c>
    </row>
    <row r="24" spans="1:16" ht="11.25">
      <c r="A24" s="182" t="s">
        <v>34</v>
      </c>
      <c r="B24" s="181">
        <f>SUM(B7:B23)</f>
        <v>5349.749999999999</v>
      </c>
      <c r="C24" s="181">
        <f aca="true" t="shared" si="1" ref="C24:O24">SUM(C7:C23)</f>
        <v>0</v>
      </c>
      <c r="D24" s="181">
        <f t="shared" si="1"/>
        <v>0</v>
      </c>
      <c r="E24" s="181">
        <f t="shared" si="1"/>
        <v>0</v>
      </c>
      <c r="F24" s="181">
        <f t="shared" si="1"/>
        <v>0</v>
      </c>
      <c r="G24" s="181">
        <f t="shared" si="1"/>
        <v>0</v>
      </c>
      <c r="H24" s="181">
        <f t="shared" si="1"/>
        <v>0</v>
      </c>
      <c r="I24" s="181">
        <f t="shared" si="1"/>
        <v>0</v>
      </c>
      <c r="J24" s="181">
        <f t="shared" si="1"/>
        <v>0</v>
      </c>
      <c r="K24" s="181">
        <f t="shared" si="1"/>
        <v>0</v>
      </c>
      <c r="L24" s="181">
        <f t="shared" si="1"/>
        <v>0</v>
      </c>
      <c r="M24" s="181">
        <f t="shared" si="1"/>
        <v>0</v>
      </c>
      <c r="N24" s="181">
        <f t="shared" si="1"/>
        <v>4540.700000000001</v>
      </c>
      <c r="O24" s="181">
        <f t="shared" si="1"/>
        <v>5349.749999999999</v>
      </c>
      <c r="P24" s="271">
        <f t="shared" si="0"/>
        <v>0.17817737353271484</v>
      </c>
    </row>
    <row r="25" ht="11.25">
      <c r="A25" s="11" t="s">
        <v>21</v>
      </c>
    </row>
    <row r="26" ht="11.25">
      <c r="A26" s="11"/>
    </row>
    <row r="28" spans="1:16" ht="30" customHeight="1">
      <c r="A28" s="452"/>
      <c r="B28" s="454" t="s">
        <v>74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1" t="s">
        <v>25</v>
      </c>
      <c r="O28" s="451"/>
      <c r="P28" s="420"/>
    </row>
    <row r="29" spans="1:16" ht="9.75" customHeight="1">
      <c r="A29" s="453"/>
      <c r="B29" s="163" t="s">
        <v>26</v>
      </c>
      <c r="C29" s="208" t="s">
        <v>22</v>
      </c>
      <c r="D29" s="208" t="s">
        <v>27</v>
      </c>
      <c r="E29" s="208" t="s">
        <v>28</v>
      </c>
      <c r="F29" s="208" t="s">
        <v>29</v>
      </c>
      <c r="G29" s="208" t="s">
        <v>30</v>
      </c>
      <c r="H29" s="208" t="s">
        <v>31</v>
      </c>
      <c r="I29" s="208" t="s">
        <v>32</v>
      </c>
      <c r="J29" s="208" t="s">
        <v>23</v>
      </c>
      <c r="K29" s="208" t="s">
        <v>33</v>
      </c>
      <c r="L29" s="208" t="s">
        <v>24</v>
      </c>
      <c r="M29" s="208" t="s">
        <v>25</v>
      </c>
      <c r="N29" s="209" t="str">
        <f>N6</f>
        <v>2011/12</v>
      </c>
      <c r="O29" s="209" t="str">
        <f>O6</f>
        <v>2012/13</v>
      </c>
      <c r="P29" s="208" t="s">
        <v>0</v>
      </c>
    </row>
    <row r="30" spans="1:16" ht="11.25">
      <c r="A30" s="106" t="s">
        <v>7</v>
      </c>
      <c r="B30" s="107">
        <v>47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9">
        <v>0</v>
      </c>
      <c r="O30" s="108">
        <v>47</v>
      </c>
      <c r="P30" s="122">
        <f>IF(N30&lt;&gt;0,(O30-N30)/N30,0)</f>
        <v>0</v>
      </c>
    </row>
    <row r="31" spans="1:16" ht="11.25">
      <c r="A31" s="84" t="s">
        <v>8</v>
      </c>
      <c r="B31" s="290">
        <v>0</v>
      </c>
      <c r="C31" s="290">
        <v>0</v>
      </c>
      <c r="D31" s="290">
        <v>0</v>
      </c>
      <c r="E31" s="290">
        <v>0</v>
      </c>
      <c r="F31" s="290">
        <v>0</v>
      </c>
      <c r="G31" s="290">
        <v>0</v>
      </c>
      <c r="H31" s="290">
        <v>0</v>
      </c>
      <c r="I31" s="290">
        <v>0</v>
      </c>
      <c r="J31" s="290">
        <v>0</v>
      </c>
      <c r="K31" s="290">
        <v>0</v>
      </c>
      <c r="L31" s="290">
        <v>0</v>
      </c>
      <c r="M31" s="291">
        <v>0</v>
      </c>
      <c r="N31" s="292">
        <v>27</v>
      </c>
      <c r="O31" s="291">
        <v>0</v>
      </c>
      <c r="P31" s="122">
        <f aca="true" t="shared" si="2" ref="P31:P45">IF(N31&lt;&gt;0,(O31-N31)/N31,0)</f>
        <v>-1</v>
      </c>
    </row>
    <row r="32" spans="1:16" ht="11.25">
      <c r="A32" s="84" t="s">
        <v>1</v>
      </c>
      <c r="B32" s="290">
        <v>17.8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1">
        <v>0</v>
      </c>
      <c r="N32" s="292">
        <v>18.3</v>
      </c>
      <c r="O32" s="293">
        <v>17.8</v>
      </c>
      <c r="P32" s="122">
        <f t="shared" si="2"/>
        <v>-0.0273224043715847</v>
      </c>
    </row>
    <row r="33" spans="1:16" ht="11.25">
      <c r="A33" s="84" t="s">
        <v>16</v>
      </c>
      <c r="B33" s="290">
        <v>2.5</v>
      </c>
      <c r="C33" s="290">
        <v>0</v>
      </c>
      <c r="D33" s="290">
        <v>0</v>
      </c>
      <c r="E33" s="290">
        <v>0</v>
      </c>
      <c r="F33" s="290">
        <v>0</v>
      </c>
      <c r="G33" s="290">
        <v>0</v>
      </c>
      <c r="H33" s="290">
        <v>0</v>
      </c>
      <c r="I33" s="290">
        <v>0</v>
      </c>
      <c r="J33" s="290">
        <v>0</v>
      </c>
      <c r="K33" s="290">
        <v>0</v>
      </c>
      <c r="L33" s="290">
        <v>0</v>
      </c>
      <c r="M33" s="291">
        <v>0</v>
      </c>
      <c r="N33" s="292">
        <v>5.1</v>
      </c>
      <c r="O33" s="293">
        <v>2.5</v>
      </c>
      <c r="P33" s="122">
        <f t="shared" si="2"/>
        <v>-0.5098039215686274</v>
      </c>
    </row>
    <row r="34" spans="1:16" ht="11.25">
      <c r="A34" s="84" t="s">
        <v>2</v>
      </c>
      <c r="B34" s="290">
        <v>27.8</v>
      </c>
      <c r="C34" s="290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1">
        <v>0</v>
      </c>
      <c r="N34" s="292">
        <v>54.2</v>
      </c>
      <c r="O34" s="293">
        <v>27.8</v>
      </c>
      <c r="P34" s="122">
        <f t="shared" si="2"/>
        <v>-0.4870848708487085</v>
      </c>
    </row>
    <row r="35" spans="1:16" ht="11.25">
      <c r="A35" s="84" t="s">
        <v>18</v>
      </c>
      <c r="B35" s="290">
        <v>22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1">
        <v>0</v>
      </c>
      <c r="N35" s="292">
        <v>30</v>
      </c>
      <c r="O35" s="293">
        <v>22</v>
      </c>
      <c r="P35" s="122">
        <f t="shared" si="2"/>
        <v>-0.26666666666666666</v>
      </c>
    </row>
    <row r="36" spans="1:16" ht="11.25">
      <c r="A36" s="84" t="s">
        <v>15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232">
        <v>8.7</v>
      </c>
      <c r="O36" s="227">
        <v>0</v>
      </c>
      <c r="P36" s="122">
        <f t="shared" si="2"/>
        <v>-1</v>
      </c>
    </row>
    <row r="37" spans="1:16" ht="12.75">
      <c r="A37" s="228" t="s">
        <v>45</v>
      </c>
      <c r="B37" s="299">
        <v>721</v>
      </c>
      <c r="C37" s="299">
        <v>0</v>
      </c>
      <c r="D37" s="299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299">
        <v>0</v>
      </c>
      <c r="L37" s="299">
        <v>0</v>
      </c>
      <c r="M37" s="265">
        <v>0</v>
      </c>
      <c r="N37" s="302">
        <v>1857.5</v>
      </c>
      <c r="O37" s="265">
        <v>721</v>
      </c>
      <c r="P37" s="242">
        <f t="shared" si="2"/>
        <v>-0.6118438761776581</v>
      </c>
    </row>
    <row r="38" spans="1:16" ht="12.75">
      <c r="A38" s="228" t="s">
        <v>3</v>
      </c>
      <c r="B38" s="299">
        <v>735.61</v>
      </c>
      <c r="C38" s="299">
        <v>0</v>
      </c>
      <c r="D38" s="299">
        <v>0</v>
      </c>
      <c r="E38" s="299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299">
        <v>0</v>
      </c>
      <c r="M38" s="265">
        <v>0</v>
      </c>
      <c r="N38" s="302">
        <v>667.15</v>
      </c>
      <c r="O38" s="265">
        <v>735.61</v>
      </c>
      <c r="P38" s="242">
        <f t="shared" si="2"/>
        <v>0.10261560368732675</v>
      </c>
    </row>
    <row r="39" spans="1:16" ht="11.25">
      <c r="A39" s="137" t="s">
        <v>9</v>
      </c>
      <c r="B39" s="110">
        <v>1.5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97">
        <v>0</v>
      </c>
      <c r="N39" s="111">
        <v>1</v>
      </c>
      <c r="O39" s="97">
        <v>1.5</v>
      </c>
      <c r="P39" s="122">
        <f t="shared" si="2"/>
        <v>0.5</v>
      </c>
    </row>
    <row r="40" spans="1:16" ht="11.25">
      <c r="A40" s="137" t="s">
        <v>4</v>
      </c>
      <c r="B40" s="75">
        <v>2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99">
        <v>0</v>
      </c>
      <c r="N40" s="98">
        <v>3.57</v>
      </c>
      <c r="O40" s="99">
        <v>2</v>
      </c>
      <c r="P40" s="122">
        <f t="shared" si="2"/>
        <v>-0.43977591036414565</v>
      </c>
    </row>
    <row r="41" spans="1:16" ht="11.25">
      <c r="A41" s="137" t="s">
        <v>10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99">
        <v>0</v>
      </c>
      <c r="N41" s="98">
        <v>0</v>
      </c>
      <c r="O41" s="99">
        <v>0</v>
      </c>
      <c r="P41" s="122">
        <f t="shared" si="2"/>
        <v>0</v>
      </c>
    </row>
    <row r="42" spans="1:16" ht="11.25">
      <c r="A42" s="137" t="s">
        <v>12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99">
        <v>0</v>
      </c>
      <c r="N42" s="98">
        <v>25.4</v>
      </c>
      <c r="O42" s="99">
        <v>0</v>
      </c>
      <c r="P42" s="122">
        <f t="shared" si="2"/>
        <v>-1</v>
      </c>
    </row>
    <row r="43" spans="1:16" ht="11.25">
      <c r="A43" s="84" t="s">
        <v>125</v>
      </c>
      <c r="B43" s="75">
        <v>324.92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99">
        <v>0</v>
      </c>
      <c r="N43" s="98">
        <v>483.37</v>
      </c>
      <c r="O43" s="99">
        <v>324.92</v>
      </c>
      <c r="P43" s="122">
        <f t="shared" si="2"/>
        <v>-0.32780271841446507</v>
      </c>
    </row>
    <row r="44" spans="1:16" ht="11.25">
      <c r="A44" s="84" t="s">
        <v>6</v>
      </c>
      <c r="B44" s="75">
        <v>12.59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99">
        <v>0</v>
      </c>
      <c r="N44" s="98">
        <v>20.61</v>
      </c>
      <c r="O44" s="99">
        <v>12.59</v>
      </c>
      <c r="P44" s="122"/>
    </row>
    <row r="45" spans="1:16" ht="11.25">
      <c r="A45" s="137" t="s">
        <v>37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2">
        <v>0</v>
      </c>
      <c r="N45" s="101">
        <v>11.2</v>
      </c>
      <c r="O45" s="102">
        <v>0</v>
      </c>
      <c r="P45" s="122">
        <f t="shared" si="2"/>
        <v>-1</v>
      </c>
    </row>
    <row r="46" spans="1:16" ht="11.25">
      <c r="A46" s="182" t="s">
        <v>34</v>
      </c>
      <c r="B46" s="181">
        <f>SUM(B30:B45)</f>
        <v>1914.72</v>
      </c>
      <c r="C46" s="181">
        <f aca="true" t="shared" si="3" ref="C46:M46">SUM(C30:C45)</f>
        <v>0</v>
      </c>
      <c r="D46" s="181">
        <f t="shared" si="3"/>
        <v>0</v>
      </c>
      <c r="E46" s="181">
        <f t="shared" si="3"/>
        <v>0</v>
      </c>
      <c r="F46" s="181">
        <f t="shared" si="3"/>
        <v>0</v>
      </c>
      <c r="G46" s="181">
        <f t="shared" si="3"/>
        <v>0</v>
      </c>
      <c r="H46" s="181">
        <f t="shared" si="3"/>
        <v>0</v>
      </c>
      <c r="I46" s="181">
        <f t="shared" si="3"/>
        <v>0</v>
      </c>
      <c r="J46" s="181">
        <f t="shared" si="3"/>
        <v>0</v>
      </c>
      <c r="K46" s="181">
        <f t="shared" si="3"/>
        <v>0</v>
      </c>
      <c r="L46" s="181">
        <f t="shared" si="3"/>
        <v>0</v>
      </c>
      <c r="M46" s="181">
        <f t="shared" si="3"/>
        <v>0</v>
      </c>
      <c r="N46" s="181">
        <f>SUM(N30:N45)</f>
        <v>3213.1</v>
      </c>
      <c r="O46" s="181">
        <f>SUM(O30:O45)</f>
        <v>1914.72</v>
      </c>
      <c r="P46" s="271">
        <f>IF(N46&lt;&gt;0,(O46-N46)/N46,0)</f>
        <v>-0.40408950857427406</v>
      </c>
    </row>
    <row r="51" spans="3:10" ht="15">
      <c r="C51" s="445" t="s">
        <v>71</v>
      </c>
      <c r="D51" s="445"/>
      <c r="E51" s="445"/>
      <c r="F51" s="445"/>
      <c r="G51" s="445"/>
      <c r="H51" s="445"/>
      <c r="I51" s="445"/>
      <c r="J51" s="445"/>
    </row>
  </sheetData>
  <mergeCells count="8">
    <mergeCell ref="C51:J51"/>
    <mergeCell ref="A2:P2"/>
    <mergeCell ref="A28:A29"/>
    <mergeCell ref="B5:P5"/>
    <mergeCell ref="C22:E22"/>
    <mergeCell ref="A5:A6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8"/>
  <sheetViews>
    <sheetView showGridLines="0" workbookViewId="0" topLeftCell="U1">
      <selection activeCell="F19" sqref="F19"/>
    </sheetView>
  </sheetViews>
  <sheetFormatPr defaultColWidth="11.421875" defaultRowHeight="12.75"/>
  <cols>
    <col min="1" max="1" width="18.42187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5.57421875" style="0" bestFit="1" customWidth="1"/>
    <col min="19" max="20" width="11.421875" style="323" customWidth="1"/>
    <col min="21" max="22" width="11.421875" style="428" customWidth="1"/>
    <col min="23" max="51" width="11.421875" style="323" customWidth="1"/>
  </cols>
  <sheetData>
    <row r="1" spans="19:51" s="117" customFormat="1" ht="11.25">
      <c r="S1" s="327"/>
      <c r="T1" s="327"/>
      <c r="U1" s="434"/>
      <c r="V1" s="434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434"/>
      <c r="V2" s="434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434"/>
      <c r="V3" s="434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434"/>
      <c r="V4" s="434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433"/>
      <c r="V5" s="432" t="s">
        <v>44</v>
      </c>
      <c r="W5" s="403" t="s">
        <v>106</v>
      </c>
      <c r="X5" s="325" t="s">
        <v>89</v>
      </c>
      <c r="Y5" s="189"/>
      <c r="Z5" s="189"/>
      <c r="AA5" s="190"/>
      <c r="AB5" s="190"/>
      <c r="AC5" s="63"/>
      <c r="AD5" s="191"/>
      <c r="AE5" s="8"/>
      <c r="AF5" s="8"/>
      <c r="AG5" s="8"/>
      <c r="AH5" s="194"/>
      <c r="AI5" s="194"/>
      <c r="AJ5" s="198"/>
      <c r="AK5" s="22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37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S6" s="198"/>
      <c r="T6" s="198"/>
      <c r="U6" s="433" t="s">
        <v>58</v>
      </c>
      <c r="V6" s="433">
        <v>5.8</v>
      </c>
      <c r="W6" s="198">
        <v>3.7</v>
      </c>
      <c r="X6" s="198">
        <v>57.62</v>
      </c>
      <c r="Y6" s="189"/>
      <c r="Z6" s="189"/>
      <c r="AA6" s="193"/>
      <c r="AB6" s="63"/>
      <c r="AC6" s="63"/>
      <c r="AD6" s="191"/>
      <c r="AH6" s="194"/>
      <c r="AI6" s="194"/>
      <c r="AK6" s="9"/>
    </row>
    <row r="7" spans="1:51" s="82" customFormat="1" ht="15.75" customHeight="1">
      <c r="A7" s="337" t="s">
        <v>16</v>
      </c>
      <c r="B7" s="185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213">
        <v>0</v>
      </c>
      <c r="M7" s="132">
        <v>0</v>
      </c>
      <c r="N7" s="185">
        <v>0</v>
      </c>
      <c r="O7" s="220">
        <v>0</v>
      </c>
      <c r="P7" s="122">
        <f aca="true" t="shared" si="0" ref="P7:P12">IF(N7&lt;&gt;0,(O7-N7)/N7,0)</f>
        <v>0</v>
      </c>
      <c r="S7" s="198"/>
      <c r="T7" s="198"/>
      <c r="U7" s="433" t="s">
        <v>59</v>
      </c>
      <c r="V7" s="433">
        <v>0</v>
      </c>
      <c r="W7" s="198">
        <v>0</v>
      </c>
      <c r="X7" s="198">
        <v>113.02</v>
      </c>
      <c r="Y7" s="196"/>
      <c r="Z7" s="190"/>
      <c r="AA7" s="190"/>
      <c r="AB7" s="190"/>
      <c r="AC7" s="190"/>
      <c r="AD7" s="197"/>
      <c r="AE7" s="198"/>
      <c r="AF7" s="198"/>
      <c r="AG7" s="194"/>
      <c r="AH7" s="194"/>
      <c r="AI7" s="198"/>
      <c r="AJ7" s="194"/>
      <c r="AK7" s="8"/>
      <c r="AL7" s="8"/>
      <c r="AM7" s="8"/>
      <c r="AN7" s="8"/>
      <c r="AO7" s="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s="86" customFormat="1" ht="15.75" customHeight="1">
      <c r="A8" s="96" t="s">
        <v>45</v>
      </c>
      <c r="B8" s="28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289">
        <v>0</v>
      </c>
      <c r="O8" s="218">
        <v>0</v>
      </c>
      <c r="P8" s="122">
        <f t="shared" si="0"/>
        <v>0</v>
      </c>
      <c r="S8" s="198"/>
      <c r="T8" s="198"/>
      <c r="U8" s="433" t="s">
        <v>60</v>
      </c>
      <c r="V8" s="433">
        <v>0.55</v>
      </c>
      <c r="W8" s="198">
        <v>0</v>
      </c>
      <c r="X8" s="198">
        <v>61.98</v>
      </c>
      <c r="Y8" s="196"/>
      <c r="Z8" s="326"/>
      <c r="AA8" s="190"/>
      <c r="AB8" s="190"/>
      <c r="AC8" s="190"/>
      <c r="AD8" s="197"/>
      <c r="AE8" s="198"/>
      <c r="AF8" s="198"/>
      <c r="AG8" s="194"/>
      <c r="AH8" s="194"/>
      <c r="AI8" s="198"/>
      <c r="AJ8" s="198"/>
      <c r="AK8" s="198"/>
      <c r="AL8" s="198"/>
      <c r="AM8" s="198"/>
      <c r="AN8" s="198"/>
      <c r="AO8" s="19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86" customFormat="1" ht="12.75" customHeight="1">
      <c r="A9" s="336" t="s">
        <v>9</v>
      </c>
      <c r="B9" s="185">
        <v>3.7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214">
        <v>0</v>
      </c>
      <c r="M9" s="127">
        <v>0</v>
      </c>
      <c r="N9" s="185">
        <v>0</v>
      </c>
      <c r="O9" s="220">
        <v>3.7</v>
      </c>
      <c r="P9" s="122">
        <f t="shared" si="0"/>
        <v>0</v>
      </c>
      <c r="S9" s="198"/>
      <c r="T9" s="198"/>
      <c r="U9" s="433" t="s">
        <v>61</v>
      </c>
      <c r="V9" s="433">
        <v>0.84</v>
      </c>
      <c r="W9" s="198">
        <v>0</v>
      </c>
      <c r="X9" s="198">
        <v>71.16</v>
      </c>
      <c r="Y9" s="196"/>
      <c r="Z9" s="326"/>
      <c r="AA9" s="190"/>
      <c r="AB9" s="193"/>
      <c r="AC9" s="193"/>
      <c r="AD9" s="200"/>
      <c r="AE9" s="194"/>
      <c r="AF9" s="194"/>
      <c r="AG9" s="194"/>
      <c r="AH9" s="194"/>
      <c r="AI9" s="198"/>
      <c r="AJ9" s="198"/>
      <c r="AK9" s="198"/>
      <c r="AL9" s="198"/>
      <c r="AM9" s="198"/>
      <c r="AN9" s="198"/>
      <c r="AO9" s="19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86" customFormat="1" ht="12.75" customHeight="1">
      <c r="A10" s="83" t="s">
        <v>10</v>
      </c>
      <c r="B10" s="185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214">
        <v>0</v>
      </c>
      <c r="M10" s="127">
        <v>0</v>
      </c>
      <c r="N10" s="185">
        <v>5.8</v>
      </c>
      <c r="O10" s="220">
        <v>0</v>
      </c>
      <c r="P10" s="122">
        <f t="shared" si="0"/>
        <v>-1</v>
      </c>
      <c r="S10" s="198"/>
      <c r="T10" s="198"/>
      <c r="U10" s="433" t="s">
        <v>62</v>
      </c>
      <c r="V10" s="433">
        <v>0.57</v>
      </c>
      <c r="W10" s="198">
        <v>0</v>
      </c>
      <c r="X10" s="198">
        <v>89.6</v>
      </c>
      <c r="Y10" s="196"/>
      <c r="Z10" s="326"/>
      <c r="AA10" s="190"/>
      <c r="AB10" s="193"/>
      <c r="AC10" s="193"/>
      <c r="AD10" s="200"/>
      <c r="AE10" s="194"/>
      <c r="AF10" s="194"/>
      <c r="AG10" s="194"/>
      <c r="AH10" s="194"/>
      <c r="AI10" s="198"/>
      <c r="AJ10" s="198"/>
      <c r="AK10" s="198"/>
      <c r="AL10" s="198"/>
      <c r="AM10" s="198"/>
      <c r="AN10" s="198"/>
      <c r="AO10" s="19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86" customFormat="1" ht="12.75" customHeight="1">
      <c r="A11" s="83" t="s">
        <v>6</v>
      </c>
      <c r="B11" s="185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214">
        <v>0</v>
      </c>
      <c r="M11" s="127">
        <v>0</v>
      </c>
      <c r="N11" s="185">
        <v>0</v>
      </c>
      <c r="O11" s="220">
        <v>0</v>
      </c>
      <c r="P11" s="122">
        <f t="shared" si="0"/>
        <v>0</v>
      </c>
      <c r="S11" s="198"/>
      <c r="T11" s="198"/>
      <c r="U11" s="433" t="s">
        <v>63</v>
      </c>
      <c r="V11" s="433">
        <v>0.72</v>
      </c>
      <c r="W11" s="198">
        <v>0</v>
      </c>
      <c r="X11" s="198">
        <v>88.24</v>
      </c>
      <c r="Y11" s="196"/>
      <c r="Z11" s="326"/>
      <c r="AA11" s="190"/>
      <c r="AB11" s="193"/>
      <c r="AC11" s="193"/>
      <c r="AD11" s="200"/>
      <c r="AE11" s="194"/>
      <c r="AF11" s="194"/>
      <c r="AG11" s="194"/>
      <c r="AH11" s="194"/>
      <c r="AI11" s="198"/>
      <c r="AJ11" s="198"/>
      <c r="AK11" s="198"/>
      <c r="AL11" s="198"/>
      <c r="AM11" s="198"/>
      <c r="AN11" s="198"/>
      <c r="AO11" s="19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7" customFormat="1" ht="11.25">
      <c r="A12" s="182" t="s">
        <v>34</v>
      </c>
      <c r="B12" s="181">
        <f aca="true" t="shared" si="1" ref="B12:O12">SUM(B7:B11)</f>
        <v>3.7</v>
      </c>
      <c r="C12" s="181">
        <f t="shared" si="1"/>
        <v>0</v>
      </c>
      <c r="D12" s="181">
        <f t="shared" si="1"/>
        <v>0</v>
      </c>
      <c r="E12" s="181">
        <f t="shared" si="1"/>
        <v>0</v>
      </c>
      <c r="F12" s="181">
        <f t="shared" si="1"/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  <c r="K12" s="181">
        <f t="shared" si="1"/>
        <v>0</v>
      </c>
      <c r="L12" s="181">
        <f t="shared" si="1"/>
        <v>0</v>
      </c>
      <c r="M12" s="181">
        <f t="shared" si="1"/>
        <v>0</v>
      </c>
      <c r="N12" s="181">
        <f t="shared" si="1"/>
        <v>5.8</v>
      </c>
      <c r="O12" s="181">
        <f t="shared" si="1"/>
        <v>3.7</v>
      </c>
      <c r="P12" s="271">
        <f t="shared" si="0"/>
        <v>-0.3620689655172413</v>
      </c>
      <c r="S12" s="327"/>
      <c r="T12" s="327"/>
      <c r="U12" s="434" t="s">
        <v>64</v>
      </c>
      <c r="V12" s="433">
        <v>16.84</v>
      </c>
      <c r="W12" s="198">
        <v>0</v>
      </c>
      <c r="X12" s="198">
        <v>69.96</v>
      </c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</row>
    <row r="13" spans="1:51" s="117" customFormat="1" ht="11.25">
      <c r="A13" s="11" t="s">
        <v>21</v>
      </c>
      <c r="S13" s="327"/>
      <c r="T13" s="327"/>
      <c r="U13" s="434" t="s">
        <v>65</v>
      </c>
      <c r="V13" s="433">
        <v>14.915</v>
      </c>
      <c r="W13" s="198">
        <v>0</v>
      </c>
      <c r="X13" s="198">
        <v>59.68</v>
      </c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</row>
    <row r="14" spans="1:51" s="117" customFormat="1" ht="11.25">
      <c r="A14" s="11"/>
      <c r="S14" s="327"/>
      <c r="T14" s="327"/>
      <c r="U14" s="434" t="s">
        <v>66</v>
      </c>
      <c r="V14" s="433">
        <v>24.265</v>
      </c>
      <c r="W14" s="198">
        <v>0</v>
      </c>
      <c r="X14" s="198">
        <v>68.18</v>
      </c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</row>
    <row r="15" spans="1:51" s="117" customFormat="1" ht="11.25">
      <c r="A15" s="11"/>
      <c r="S15" s="327"/>
      <c r="T15" s="327"/>
      <c r="U15" s="434" t="s">
        <v>67</v>
      </c>
      <c r="V15" s="433">
        <v>25.48</v>
      </c>
      <c r="W15" s="198">
        <v>0</v>
      </c>
      <c r="X15" s="198">
        <v>52.78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</row>
    <row r="16" spans="1:51" s="117" customFormat="1" ht="11.25">
      <c r="A16" s="11"/>
      <c r="S16" s="327"/>
      <c r="T16" s="327"/>
      <c r="U16" s="434" t="s">
        <v>68</v>
      </c>
      <c r="V16" s="433">
        <v>81.3</v>
      </c>
      <c r="W16" s="198">
        <v>0</v>
      </c>
      <c r="X16" s="198">
        <v>55.22</v>
      </c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</row>
    <row r="17" spans="1:51" s="117" customFormat="1" ht="11.25">
      <c r="A17" s="11"/>
      <c r="S17" s="327"/>
      <c r="T17" s="327"/>
      <c r="U17" s="434"/>
      <c r="V17" s="433">
        <v>35</v>
      </c>
      <c r="W17" s="198">
        <v>0</v>
      </c>
      <c r="X17" s="198">
        <v>52.04</v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</row>
    <row r="18" spans="1:51" s="117" customFormat="1" ht="11.25">
      <c r="A18" s="11"/>
      <c r="S18" s="327"/>
      <c r="T18" s="327"/>
      <c r="U18" s="434"/>
      <c r="V18" s="434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11"/>
      <c r="S19" s="327"/>
      <c r="T19" s="327"/>
      <c r="U19" s="434"/>
      <c r="V19" s="434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11"/>
      <c r="S20" s="327"/>
      <c r="T20" s="327"/>
      <c r="U20" s="434"/>
      <c r="V20" s="434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11"/>
      <c r="S21" s="327"/>
      <c r="T21" s="327"/>
      <c r="U21" s="434"/>
      <c r="V21" s="434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9:51" s="117" customFormat="1" ht="11.25">
      <c r="S22" s="327"/>
      <c r="T22" s="327"/>
      <c r="U22" s="434"/>
      <c r="V22" s="434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30" customHeight="1">
      <c r="A23" s="452"/>
      <c r="B23" s="454" t="s">
        <v>87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1" t="s">
        <v>25</v>
      </c>
      <c r="O23" s="451"/>
      <c r="P23" s="420"/>
      <c r="S23" s="327"/>
      <c r="T23" s="327"/>
      <c r="U23" s="434"/>
      <c r="V23" s="434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9.75" customHeight="1">
      <c r="A24" s="453"/>
      <c r="B24" s="163" t="s">
        <v>26</v>
      </c>
      <c r="C24" s="208" t="s">
        <v>22</v>
      </c>
      <c r="D24" s="208" t="s">
        <v>27</v>
      </c>
      <c r="E24" s="208" t="s">
        <v>28</v>
      </c>
      <c r="F24" s="208" t="s">
        <v>29</v>
      </c>
      <c r="G24" s="208" t="s">
        <v>30</v>
      </c>
      <c r="H24" s="208" t="s">
        <v>31</v>
      </c>
      <c r="I24" s="208" t="s">
        <v>32</v>
      </c>
      <c r="J24" s="208" t="s">
        <v>23</v>
      </c>
      <c r="K24" s="208" t="s">
        <v>33</v>
      </c>
      <c r="L24" s="208" t="s">
        <v>24</v>
      </c>
      <c r="M24" s="208" t="s">
        <v>25</v>
      </c>
      <c r="N24" s="209" t="str">
        <f>N6</f>
        <v>2011/12</v>
      </c>
      <c r="O24" s="209" t="str">
        <f>O6</f>
        <v>2012/13</v>
      </c>
      <c r="P24" s="208" t="s">
        <v>0</v>
      </c>
      <c r="S24" s="327"/>
      <c r="T24" s="327"/>
      <c r="U24" s="434"/>
      <c r="V24" s="434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337" t="s">
        <v>9</v>
      </c>
      <c r="B25" s="338">
        <v>8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285">
        <v>0</v>
      </c>
      <c r="N25" s="286">
        <v>19.8</v>
      </c>
      <c r="O25" s="285">
        <v>8</v>
      </c>
      <c r="P25" s="122">
        <f>IF(N25&lt;&gt;0,(O25-N25)/N25,0)</f>
        <v>-0.595959595959596</v>
      </c>
      <c r="S25" s="327"/>
      <c r="T25" s="327"/>
      <c r="U25" s="434"/>
      <c r="V25" s="434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336" t="s">
        <v>6</v>
      </c>
      <c r="B26" s="339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3">
        <v>0</v>
      </c>
      <c r="N26" s="339">
        <v>0</v>
      </c>
      <c r="O26" s="293">
        <v>0</v>
      </c>
      <c r="P26" s="122">
        <f>IF(N26&lt;&gt;0,(O26-N26)/N26,0)</f>
        <v>0</v>
      </c>
      <c r="S26" s="327"/>
      <c r="T26" s="327"/>
      <c r="U26" s="434"/>
      <c r="V26" s="434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336"/>
      <c r="B27" s="33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3"/>
      <c r="N27" s="339"/>
      <c r="O27" s="293"/>
      <c r="P27" s="122"/>
      <c r="S27" s="327"/>
      <c r="T27" s="327"/>
      <c r="U27" s="434"/>
      <c r="V27" s="434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82" t="s">
        <v>34</v>
      </c>
      <c r="B28" s="181">
        <f aca="true" t="shared" si="2" ref="B28:O28">SUM(B25:B26)</f>
        <v>8</v>
      </c>
      <c r="C28" s="181">
        <f t="shared" si="2"/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  <c r="I28" s="181">
        <f t="shared" si="2"/>
        <v>0</v>
      </c>
      <c r="J28" s="181">
        <f t="shared" si="2"/>
        <v>0</v>
      </c>
      <c r="K28" s="181">
        <f t="shared" si="2"/>
        <v>0</v>
      </c>
      <c r="L28" s="181">
        <f t="shared" si="2"/>
        <v>0</v>
      </c>
      <c r="M28" s="181">
        <f t="shared" si="2"/>
        <v>0</v>
      </c>
      <c r="N28" s="181">
        <f t="shared" si="2"/>
        <v>19.8</v>
      </c>
      <c r="O28" s="181">
        <f t="shared" si="2"/>
        <v>8</v>
      </c>
      <c r="P28" s="271">
        <f>IF(N28&lt;&gt;0,(O28-N28)/N28,0)</f>
        <v>-0.595959595959596</v>
      </c>
      <c r="S28" s="327"/>
      <c r="T28" s="327"/>
      <c r="U28" s="434"/>
      <c r="V28" s="434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</sheetData>
  <mergeCells count="6">
    <mergeCell ref="A23:A24"/>
    <mergeCell ref="A2:P2"/>
    <mergeCell ref="A5:A6"/>
    <mergeCell ref="B5:P5"/>
    <mergeCell ref="N23:O23"/>
    <mergeCell ref="B23:M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51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36" t="s">
        <v>17</v>
      </c>
      <c r="B7" s="230">
        <v>0</v>
      </c>
      <c r="C7" s="233">
        <v>0</v>
      </c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0">
        <v>6.05</v>
      </c>
      <c r="O7" s="225"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">
        <v>7</v>
      </c>
      <c r="B8" s="231">
        <v>59.2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31">
        <v>153.5</v>
      </c>
      <c r="O8" s="226">
        <v>59.2</v>
      </c>
      <c r="P8" s="122">
        <f aca="true" t="shared" si="0" ref="P8:P28">IF(N8&lt;&gt;0,(O8-N8)/N8,0)</f>
        <v>-0.6143322475570032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">
        <v>13</v>
      </c>
      <c r="B9" s="231">
        <v>0.18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231">
        <v>11.3</v>
      </c>
      <c r="O9" s="226">
        <v>0.18</v>
      </c>
      <c r="P9" s="122">
        <f t="shared" si="0"/>
        <v>-0.984070796460177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5"/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8</v>
      </c>
      <c r="B10" s="231">
        <v>20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231">
        <v>90.1</v>
      </c>
      <c r="O10" s="226">
        <v>20</v>
      </c>
      <c r="P10" s="122">
        <f t="shared" si="0"/>
        <v>-0.7780244173140954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5"/>
      <c r="AG10" s="404" t="s">
        <v>44</v>
      </c>
      <c r="AH10" s="403" t="s">
        <v>106</v>
      </c>
      <c r="AI10" s="325" t="s">
        <v>89</v>
      </c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86" customFormat="1" ht="12.75" customHeight="1">
      <c r="A11" s="137" t="s">
        <v>1</v>
      </c>
      <c r="B11" s="231">
        <v>34.5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231">
        <v>41.3</v>
      </c>
      <c r="O11" s="226">
        <v>34.5</v>
      </c>
      <c r="P11" s="122">
        <f t="shared" si="0"/>
        <v>-0.16464891041162222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98" t="s">
        <v>58</v>
      </c>
      <c r="AG11" s="343">
        <v>11542</v>
      </c>
      <c r="AH11" s="190">
        <v>3841.5609999999992</v>
      </c>
      <c r="AI11" s="190">
        <v>26233.06</v>
      </c>
      <c r="AJ11" s="196">
        <v>0</v>
      </c>
      <c r="AK11" s="326"/>
      <c r="AL11" s="190"/>
      <c r="AM11" s="193"/>
      <c r="AN11" s="193"/>
      <c r="AO11" s="200"/>
      <c r="AP11" s="194"/>
      <c r="AQ11" s="194"/>
      <c r="AR11" s="194"/>
      <c r="AS11" s="194"/>
      <c r="AT11" s="198"/>
      <c r="AU11" s="198"/>
      <c r="AV11" s="198"/>
      <c r="AW11" s="198"/>
      <c r="AX11" s="198"/>
      <c r="AY11" s="198"/>
      <c r="AZ11" s="82"/>
    </row>
    <row r="12" spans="1:51" s="201" customFormat="1" ht="12.75" customHeight="1">
      <c r="A12" s="137" t="s">
        <v>16</v>
      </c>
      <c r="B12" s="23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31">
        <v>302.1</v>
      </c>
      <c r="O12" s="226">
        <v>0</v>
      </c>
      <c r="P12" s="122">
        <f t="shared" si="0"/>
        <v>-1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8" t="s">
        <v>59</v>
      </c>
      <c r="AG12" s="207">
        <v>8727.492</v>
      </c>
      <c r="AH12" s="190">
        <v>0</v>
      </c>
      <c r="AI12" s="190">
        <v>28981.371799999997</v>
      </c>
      <c r="AJ12" s="190">
        <v>0</v>
      </c>
      <c r="AK12" s="326"/>
      <c r="AL12" s="202"/>
      <c r="AM12" s="193"/>
      <c r="AN12" s="203"/>
      <c r="AO12" s="203"/>
      <c r="AP12" s="203"/>
      <c r="AQ12" s="203"/>
      <c r="AR12" s="203"/>
      <c r="AS12" s="203"/>
      <c r="AT12" s="203"/>
      <c r="AU12" s="203"/>
      <c r="AV12" s="200"/>
      <c r="AW12" s="200"/>
      <c r="AX12" s="200"/>
      <c r="AY12" s="200"/>
    </row>
    <row r="13" spans="1:51" s="201" customFormat="1" ht="12.75" customHeight="1">
      <c r="A13" s="137" t="s">
        <v>2</v>
      </c>
      <c r="B13" s="231">
        <v>20.7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31">
        <v>125.1</v>
      </c>
      <c r="O13" s="226">
        <v>20.7</v>
      </c>
      <c r="P13" s="122">
        <f t="shared" si="0"/>
        <v>-0.8345323741007193</v>
      </c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8" t="s">
        <v>60</v>
      </c>
      <c r="AG13" s="189">
        <v>6924.6010000000015</v>
      </c>
      <c r="AH13" s="190">
        <v>0</v>
      </c>
      <c r="AI13" s="190">
        <v>28984.7722</v>
      </c>
      <c r="AJ13" s="190">
        <v>0</v>
      </c>
      <c r="AK13" s="326"/>
      <c r="AL13" s="204"/>
      <c r="AM13" s="193"/>
      <c r="AN13" s="193"/>
      <c r="AO13" s="193"/>
      <c r="AP13" s="193"/>
      <c r="AQ13" s="193"/>
      <c r="AR13" s="193"/>
      <c r="AS13" s="193"/>
      <c r="AT13" s="193"/>
      <c r="AU13" s="193"/>
      <c r="AV13" s="200"/>
      <c r="AW13" s="200"/>
      <c r="AX13" s="200"/>
      <c r="AY13" s="200"/>
    </row>
    <row r="14" spans="1:51" s="201" customFormat="1" ht="13.5" customHeight="1">
      <c r="A14" s="138" t="s">
        <v>18</v>
      </c>
      <c r="B14" s="231">
        <v>0.6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231">
        <v>74.1</v>
      </c>
      <c r="O14" s="226">
        <v>0.6</v>
      </c>
      <c r="P14" s="122">
        <f t="shared" si="0"/>
        <v>-0.9919028340080972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198" t="s">
        <v>61</v>
      </c>
      <c r="AG14" s="190">
        <v>4648.84</v>
      </c>
      <c r="AH14" s="190">
        <v>0</v>
      </c>
      <c r="AI14" s="190">
        <v>28210.898999999998</v>
      </c>
      <c r="AJ14" s="190">
        <v>0</v>
      </c>
      <c r="AK14" s="326"/>
      <c r="AL14" s="204"/>
      <c r="AM14" s="193"/>
      <c r="AN14" s="193"/>
      <c r="AO14" s="193"/>
      <c r="AP14" s="193"/>
      <c r="AQ14" s="193"/>
      <c r="AR14" s="193"/>
      <c r="AS14" s="193"/>
      <c r="AT14" s="193"/>
      <c r="AU14" s="193"/>
      <c r="AV14" s="200"/>
      <c r="AW14" s="200"/>
      <c r="AX14" s="200"/>
      <c r="AY14" s="200"/>
    </row>
    <row r="15" spans="1:51" s="201" customFormat="1" ht="13.5" customHeight="1">
      <c r="A15" s="137" t="s">
        <v>14</v>
      </c>
      <c r="B15" s="231">
        <v>18.8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231">
        <v>37.6</v>
      </c>
      <c r="O15" s="226">
        <v>18.8</v>
      </c>
      <c r="P15" s="122">
        <f t="shared" si="0"/>
        <v>-0.5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198" t="s">
        <v>62</v>
      </c>
      <c r="AG15" s="326">
        <v>3326.4669999999996</v>
      </c>
      <c r="AH15" s="190">
        <v>0</v>
      </c>
      <c r="AI15" s="190">
        <v>27873.722200000004</v>
      </c>
      <c r="AJ15" s="190">
        <v>0</v>
      </c>
      <c r="AK15" s="326"/>
      <c r="AL15" s="204"/>
      <c r="AM15" s="193"/>
      <c r="AN15" s="193"/>
      <c r="AO15" s="193"/>
      <c r="AP15" s="193"/>
      <c r="AQ15" s="193"/>
      <c r="AR15" s="193"/>
      <c r="AS15" s="193"/>
      <c r="AT15" s="193"/>
      <c r="AU15" s="193"/>
      <c r="AV15" s="200"/>
      <c r="AW15" s="200"/>
      <c r="AX15" s="200"/>
      <c r="AY15" s="200"/>
    </row>
    <row r="16" spans="1:51" s="201" customFormat="1" ht="13.5" customHeight="1">
      <c r="A16" s="138" t="s">
        <v>15</v>
      </c>
      <c r="B16" s="23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231">
        <v>0</v>
      </c>
      <c r="O16" s="226">
        <v>0</v>
      </c>
      <c r="P16" s="122">
        <f t="shared" si="0"/>
        <v>0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198" t="s">
        <v>102</v>
      </c>
      <c r="AG16" s="326">
        <v>2834.3619999999987</v>
      </c>
      <c r="AH16" s="190">
        <v>0</v>
      </c>
      <c r="AI16" s="190">
        <v>28183.563599999998</v>
      </c>
      <c r="AJ16" s="190">
        <v>0</v>
      </c>
      <c r="AK16" s="326"/>
      <c r="AL16" s="204"/>
      <c r="AM16" s="193"/>
      <c r="AN16" s="193"/>
      <c r="AO16" s="193"/>
      <c r="AP16" s="193"/>
      <c r="AQ16" s="193"/>
      <c r="AR16" s="193"/>
      <c r="AS16" s="193"/>
      <c r="AT16" s="193"/>
      <c r="AU16" s="193"/>
      <c r="AV16" s="200"/>
      <c r="AW16" s="200"/>
      <c r="AX16" s="200"/>
      <c r="AY16" s="200"/>
    </row>
    <row r="17" spans="1:51" s="201" customFormat="1" ht="13.5" customHeight="1">
      <c r="A17" s="138" t="s">
        <v>19</v>
      </c>
      <c r="B17" s="231">
        <v>11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231">
        <v>11.9</v>
      </c>
      <c r="O17" s="226">
        <v>11</v>
      </c>
      <c r="P17" s="122">
        <f t="shared" si="0"/>
        <v>-0.07563025210084036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98" t="s">
        <v>63</v>
      </c>
      <c r="AG17" s="326">
        <v>2628.897999999999</v>
      </c>
      <c r="AH17" s="190">
        <v>0</v>
      </c>
      <c r="AI17" s="190">
        <v>26655.7542</v>
      </c>
      <c r="AJ17" s="190">
        <v>0</v>
      </c>
      <c r="AK17" s="326"/>
      <c r="AL17" s="204"/>
      <c r="AM17" s="193"/>
      <c r="AN17" s="193"/>
      <c r="AO17" s="193"/>
      <c r="AP17" s="193"/>
      <c r="AQ17" s="193"/>
      <c r="AR17" s="193"/>
      <c r="AS17" s="193"/>
      <c r="AT17" s="193"/>
      <c r="AU17" s="193"/>
      <c r="AV17" s="200"/>
      <c r="AW17" s="200"/>
      <c r="AX17" s="200"/>
      <c r="AY17" s="200"/>
    </row>
    <row r="18" spans="1:51" s="201" customFormat="1" ht="13.5" customHeight="1">
      <c r="A18" s="228" t="s">
        <v>20</v>
      </c>
      <c r="B18" s="261">
        <v>849.8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1">
        <v>1108.9</v>
      </c>
      <c r="O18" s="268">
        <v>849.8</v>
      </c>
      <c r="P18" s="122">
        <f t="shared" si="0"/>
        <v>-0.23365497339706026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198" t="s">
        <v>103</v>
      </c>
      <c r="AG18" s="326">
        <v>4775.455</v>
      </c>
      <c r="AH18" s="190">
        <v>0</v>
      </c>
      <c r="AI18" s="190">
        <v>24294.650600000008</v>
      </c>
      <c r="AJ18" s="190">
        <v>0</v>
      </c>
      <c r="AK18" s="326"/>
      <c r="AL18" s="204"/>
      <c r="AM18" s="193"/>
      <c r="AN18" s="193"/>
      <c r="AO18" s="193"/>
      <c r="AP18" s="193"/>
      <c r="AQ18" s="193"/>
      <c r="AR18" s="193"/>
      <c r="AS18" s="193"/>
      <c r="AT18" s="193"/>
      <c r="AU18" s="193"/>
      <c r="AV18" s="200"/>
      <c r="AW18" s="200"/>
      <c r="AX18" s="200"/>
      <c r="AY18" s="200"/>
    </row>
    <row r="19" spans="1:51" s="201" customFormat="1" ht="13.5" customHeight="1">
      <c r="A19" s="228" t="s">
        <v>3</v>
      </c>
      <c r="B19" s="261">
        <v>1328.1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1">
        <v>6822.7</v>
      </c>
      <c r="O19" s="268">
        <v>1328.1</v>
      </c>
      <c r="P19" s="122">
        <f t="shared" si="0"/>
        <v>-0.8053409940346198</v>
      </c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198" t="s">
        <v>65</v>
      </c>
      <c r="AG19" s="326">
        <v>5672.683999999999</v>
      </c>
      <c r="AH19" s="190">
        <v>0</v>
      </c>
      <c r="AI19" s="190">
        <v>26986.622399999997</v>
      </c>
      <c r="AJ19" s="190">
        <v>0</v>
      </c>
      <c r="AK19" s="326"/>
      <c r="AL19" s="204"/>
      <c r="AM19" s="193"/>
      <c r="AN19" s="193"/>
      <c r="AO19" s="193"/>
      <c r="AP19" s="193"/>
      <c r="AQ19" s="193"/>
      <c r="AR19" s="193"/>
      <c r="AS19" s="193"/>
      <c r="AT19" s="193"/>
      <c r="AU19" s="193"/>
      <c r="AV19" s="200"/>
      <c r="AW19" s="200"/>
      <c r="AX19" s="200"/>
      <c r="AY19" s="200"/>
    </row>
    <row r="20" spans="1:51" s="201" customFormat="1" ht="13.5" customHeight="1">
      <c r="A20" s="228" t="s">
        <v>9</v>
      </c>
      <c r="B20" s="261">
        <v>219.7</v>
      </c>
      <c r="C20" s="262">
        <v>0</v>
      </c>
      <c r="D20" s="262">
        <v>0</v>
      </c>
      <c r="E20" s="262">
        <v>0</v>
      </c>
      <c r="F20" s="262">
        <v>0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1">
        <v>651.4</v>
      </c>
      <c r="O20" s="268">
        <v>219.7</v>
      </c>
      <c r="P20" s="122">
        <f t="shared" si="0"/>
        <v>-0.6627264353699723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198" t="s">
        <v>66</v>
      </c>
      <c r="AG20" s="190">
        <v>5892.496</v>
      </c>
      <c r="AH20" s="190">
        <v>0</v>
      </c>
      <c r="AI20" s="190">
        <v>21430.2756</v>
      </c>
      <c r="AJ20" s="190">
        <v>0</v>
      </c>
      <c r="AK20" s="326"/>
      <c r="AL20" s="204"/>
      <c r="AM20" s="193"/>
      <c r="AN20" s="193"/>
      <c r="AO20" s="193"/>
      <c r="AP20" s="193"/>
      <c r="AQ20" s="193"/>
      <c r="AR20" s="193"/>
      <c r="AS20" s="193"/>
      <c r="AT20" s="193"/>
      <c r="AU20" s="193"/>
      <c r="AV20" s="200"/>
      <c r="AW20" s="200"/>
      <c r="AX20" s="200"/>
      <c r="AY20" s="200"/>
    </row>
    <row r="21" spans="1:51" s="201" customFormat="1" ht="13.5" customHeight="1">
      <c r="A21" s="138" t="s">
        <v>4</v>
      </c>
      <c r="B21" s="23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231">
        <v>94.6</v>
      </c>
      <c r="O21" s="226">
        <v>0</v>
      </c>
      <c r="P21" s="122">
        <f t="shared" si="0"/>
        <v>-1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198" t="s">
        <v>67</v>
      </c>
      <c r="AG21" s="190">
        <v>5969.008</v>
      </c>
      <c r="AH21" s="190">
        <v>0</v>
      </c>
      <c r="AI21" s="190">
        <v>18893.652000000006</v>
      </c>
      <c r="AJ21" s="190">
        <v>0</v>
      </c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96" customFormat="1" ht="13.5" customHeight="1">
      <c r="A22" s="234" t="s">
        <v>10</v>
      </c>
      <c r="B22" s="263">
        <v>369.6</v>
      </c>
      <c r="C22" s="264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3">
        <v>767.2</v>
      </c>
      <c r="O22" s="269">
        <v>369.6</v>
      </c>
      <c r="P22" s="122">
        <f t="shared" si="0"/>
        <v>-0.5182481751824818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98" t="s">
        <v>68</v>
      </c>
      <c r="AG22" s="190">
        <v>3469.49</v>
      </c>
      <c r="AH22" s="190">
        <v>0</v>
      </c>
      <c r="AI22" s="190">
        <v>16008.6978</v>
      </c>
      <c r="AJ22" s="190">
        <v>0</v>
      </c>
      <c r="AK22" s="190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8"/>
      <c r="AW22" s="8"/>
      <c r="AX22" s="8"/>
      <c r="AY22" s="8"/>
    </row>
    <row r="23" spans="1:51" s="96" customFormat="1" ht="13.5" customHeight="1">
      <c r="A23" s="138" t="s">
        <v>12</v>
      </c>
      <c r="B23" s="231">
        <v>9.75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263">
        <v>2</v>
      </c>
      <c r="O23" s="226">
        <v>9.75</v>
      </c>
      <c r="P23" s="122">
        <f t="shared" si="0"/>
        <v>3.875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82" customFormat="1" ht="13.5" customHeight="1">
      <c r="A24" s="229" t="s">
        <v>5</v>
      </c>
      <c r="B24" s="232">
        <v>440.08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232">
        <v>558.95</v>
      </c>
      <c r="O24" s="227">
        <v>440.08</v>
      </c>
      <c r="P24" s="122">
        <f t="shared" si="0"/>
        <v>-0.21266660703104043</v>
      </c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5"/>
      <c r="AG24" s="190"/>
      <c r="AH24" s="190"/>
      <c r="AI24" s="190"/>
      <c r="AJ24" s="190"/>
      <c r="AK24" s="190"/>
      <c r="AL24" s="190"/>
      <c r="AM24" s="190"/>
      <c r="AN24" s="193"/>
      <c r="AO24" s="193"/>
      <c r="AP24" s="193"/>
      <c r="AQ24" s="193"/>
      <c r="AR24" s="193"/>
      <c r="AS24" s="193"/>
      <c r="AT24" s="193"/>
      <c r="AU24" s="190"/>
      <c r="AV24" s="198"/>
      <c r="AW24" s="198"/>
      <c r="AX24" s="198"/>
      <c r="AY24" s="198"/>
    </row>
    <row r="25" spans="1:51" s="82" customFormat="1" ht="13.5" customHeight="1">
      <c r="A25" s="138" t="s">
        <v>6</v>
      </c>
      <c r="B25" s="232">
        <v>243.26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232">
        <v>471.4</v>
      </c>
      <c r="O25" s="227">
        <v>243.26</v>
      </c>
      <c r="P25" s="122">
        <f t="shared" si="0"/>
        <v>-0.4839626644039033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202"/>
      <c r="AN25" s="193"/>
      <c r="AO25" s="193"/>
      <c r="AP25" s="193"/>
      <c r="AQ25" s="193"/>
      <c r="AR25" s="193"/>
      <c r="AS25" s="193"/>
      <c r="AT25" s="193"/>
      <c r="AU25" s="193"/>
      <c r="AV25" s="198"/>
      <c r="AW25" s="198"/>
      <c r="AX25" s="198"/>
      <c r="AY25" s="198"/>
    </row>
    <row r="26" spans="1:51" s="82" customFormat="1" ht="13.5" customHeight="1">
      <c r="A26" s="138" t="s">
        <v>11</v>
      </c>
      <c r="B26" s="232">
        <v>195.9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232">
        <v>172.2</v>
      </c>
      <c r="O26" s="227">
        <v>195.9</v>
      </c>
      <c r="P26" s="122">
        <f t="shared" si="0"/>
        <v>0.13763066202090604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82" customFormat="1" ht="13.5" customHeight="1">
      <c r="A27" s="138" t="s">
        <v>37</v>
      </c>
      <c r="B27" s="232">
        <v>20.4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232">
        <v>39.6</v>
      </c>
      <c r="O27" s="227">
        <v>20.4</v>
      </c>
      <c r="P27" s="122">
        <f t="shared" si="0"/>
        <v>-0.4848484848484849</v>
      </c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5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3"/>
      <c r="AS27" s="193"/>
      <c r="AT27" s="190"/>
      <c r="AU27" s="190"/>
      <c r="AV27" s="22"/>
      <c r="AW27" s="22"/>
      <c r="AX27" s="22"/>
      <c r="AY27" s="22"/>
      <c r="AZ27" s="192"/>
    </row>
    <row r="28" spans="1:52" s="96" customFormat="1" ht="12.75" customHeight="1">
      <c r="A28" s="182" t="s">
        <v>34</v>
      </c>
      <c r="B28" s="178">
        <f aca="true" t="shared" si="1" ref="B28:O28">SUM(B7:B27)</f>
        <v>3841.5699999999997</v>
      </c>
      <c r="C28" s="178">
        <f t="shared" si="1"/>
        <v>0</v>
      </c>
      <c r="D28" s="178">
        <f t="shared" si="1"/>
        <v>0</v>
      </c>
      <c r="E28" s="178">
        <f t="shared" si="1"/>
        <v>0</v>
      </c>
      <c r="F28" s="178">
        <f t="shared" si="1"/>
        <v>0</v>
      </c>
      <c r="G28" s="178">
        <f t="shared" si="1"/>
        <v>0</v>
      </c>
      <c r="H28" s="178">
        <f t="shared" si="1"/>
        <v>0</v>
      </c>
      <c r="I28" s="178">
        <f t="shared" si="1"/>
        <v>0</v>
      </c>
      <c r="J28" s="178">
        <f t="shared" si="1"/>
        <v>0</v>
      </c>
      <c r="K28" s="178">
        <f t="shared" si="1"/>
        <v>0</v>
      </c>
      <c r="L28" s="178">
        <f t="shared" si="1"/>
        <v>0</v>
      </c>
      <c r="M28" s="178">
        <f t="shared" si="1"/>
        <v>0</v>
      </c>
      <c r="N28" s="178">
        <f t="shared" si="1"/>
        <v>11542.000000000002</v>
      </c>
      <c r="O28" s="178">
        <f t="shared" si="1"/>
        <v>3841.5699999999997</v>
      </c>
      <c r="P28" s="271">
        <f t="shared" si="0"/>
        <v>-0.6671660024259228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98"/>
      <c r="AG28" s="189"/>
      <c r="AH28" s="189"/>
      <c r="AI28" s="189"/>
      <c r="AJ28" s="190"/>
      <c r="AK28" s="190"/>
      <c r="AL28" s="63"/>
      <c r="AM28" s="63"/>
      <c r="AN28" s="63"/>
      <c r="AO28" s="63"/>
      <c r="AP28" s="63"/>
      <c r="AQ28" s="63"/>
      <c r="AR28" s="193"/>
      <c r="AS28" s="193"/>
      <c r="AT28" s="63"/>
      <c r="AU28" s="63"/>
      <c r="AV28" s="9"/>
      <c r="AW28" s="9"/>
      <c r="AX28" s="9"/>
      <c r="AY28" s="9"/>
      <c r="AZ28" s="110"/>
    </row>
    <row r="29" spans="1:47" s="198" customFormat="1" ht="12" customHeight="1">
      <c r="A29" s="11" t="s">
        <v>21</v>
      </c>
      <c r="B29" s="8"/>
      <c r="C29" s="447"/>
      <c r="D29" s="447"/>
      <c r="E29" s="44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06"/>
      <c r="Z29" s="206"/>
      <c r="AA29" s="206"/>
      <c r="AB29" s="206"/>
      <c r="AC29" s="206"/>
      <c r="AD29" s="206"/>
      <c r="AE29" s="328"/>
      <c r="AF29" s="206"/>
      <c r="AG29" s="207"/>
      <c r="AH29" s="207"/>
      <c r="AI29" s="207"/>
      <c r="AJ29" s="190"/>
      <c r="AK29" s="190"/>
      <c r="AL29" s="190"/>
      <c r="AM29" s="190"/>
      <c r="AN29" s="190"/>
      <c r="AO29" s="190"/>
      <c r="AP29" s="190"/>
      <c r="AQ29" s="190"/>
      <c r="AR29" s="193"/>
      <c r="AS29" s="193"/>
      <c r="AT29" s="190"/>
      <c r="AU29" s="190"/>
    </row>
    <row r="34" spans="1:16" ht="30" customHeight="1">
      <c r="A34" s="452"/>
      <c r="B34" s="454" t="s">
        <v>75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1" t="s">
        <v>25</v>
      </c>
      <c r="O34" s="451"/>
      <c r="P34" s="420"/>
    </row>
    <row r="35" spans="1:16" ht="9.75" customHeight="1">
      <c r="A35" s="453"/>
      <c r="B35" s="163" t="s">
        <v>26</v>
      </c>
      <c r="C35" s="208" t="s">
        <v>22</v>
      </c>
      <c r="D35" s="208" t="s">
        <v>27</v>
      </c>
      <c r="E35" s="208" t="s">
        <v>28</v>
      </c>
      <c r="F35" s="208" t="s">
        <v>29</v>
      </c>
      <c r="G35" s="208" t="s">
        <v>30</v>
      </c>
      <c r="H35" s="208" t="s">
        <v>31</v>
      </c>
      <c r="I35" s="208" t="s">
        <v>32</v>
      </c>
      <c r="J35" s="208" t="s">
        <v>23</v>
      </c>
      <c r="K35" s="208" t="s">
        <v>33</v>
      </c>
      <c r="L35" s="208" t="s">
        <v>24</v>
      </c>
      <c r="M35" s="208" t="s">
        <v>25</v>
      </c>
      <c r="N35" s="209" t="str">
        <f>N6</f>
        <v>2011/12</v>
      </c>
      <c r="O35" s="209" t="str">
        <f>O6</f>
        <v>2012/13</v>
      </c>
      <c r="P35" s="208" t="s">
        <v>0</v>
      </c>
    </row>
    <row r="36" spans="1:16" ht="11.25">
      <c r="A36" s="136" t="s">
        <v>17</v>
      </c>
      <c r="B36" s="107">
        <v>6.7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8">
        <v>0</v>
      </c>
      <c r="N36" s="109">
        <v>16.6</v>
      </c>
      <c r="O36" s="108">
        <v>6.7</v>
      </c>
      <c r="P36" s="122">
        <f>IF(N36&lt;&gt;0,(O36-N36)/N36,0)</f>
        <v>-0.5963855421686748</v>
      </c>
    </row>
    <row r="37" spans="1:16" ht="11.25">
      <c r="A37" s="137" t="s">
        <v>7</v>
      </c>
      <c r="B37" s="290">
        <v>0</v>
      </c>
      <c r="C37" s="290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91">
        <v>0</v>
      </c>
      <c r="N37" s="292">
        <v>33.6</v>
      </c>
      <c r="O37" s="291">
        <v>0</v>
      </c>
      <c r="P37" s="122">
        <f aca="true" t="shared" si="2" ref="P37:P56">IF(N37&lt;&gt;0,(O37-N37)/N37,0)</f>
        <v>-1</v>
      </c>
    </row>
    <row r="38" spans="1:16" ht="11.25">
      <c r="A38" s="137" t="s">
        <v>13</v>
      </c>
      <c r="B38" s="74">
        <v>0.81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294">
        <v>0</v>
      </c>
      <c r="N38" s="295">
        <v>21.84</v>
      </c>
      <c r="O38" s="294">
        <v>0.81</v>
      </c>
      <c r="P38" s="122">
        <f t="shared" si="2"/>
        <v>-0.9629120879120879</v>
      </c>
    </row>
    <row r="39" spans="1:16" ht="11.25">
      <c r="A39" s="137" t="s">
        <v>8</v>
      </c>
      <c r="B39" s="74">
        <v>30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294">
        <v>0</v>
      </c>
      <c r="N39" s="295">
        <v>191</v>
      </c>
      <c r="O39" s="294">
        <v>30</v>
      </c>
      <c r="P39" s="122">
        <f t="shared" si="2"/>
        <v>-0.8429319371727748</v>
      </c>
    </row>
    <row r="40" spans="1:16" ht="11.25">
      <c r="A40" s="137" t="s">
        <v>1</v>
      </c>
      <c r="B40" s="74">
        <v>21.6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294">
        <v>0</v>
      </c>
      <c r="N40" s="295">
        <v>0</v>
      </c>
      <c r="O40" s="294">
        <v>21.6</v>
      </c>
      <c r="P40" s="122">
        <f t="shared" si="2"/>
        <v>0</v>
      </c>
    </row>
    <row r="41" spans="1:16" ht="11.25">
      <c r="A41" s="137" t="s">
        <v>16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294">
        <v>0</v>
      </c>
      <c r="N41" s="295">
        <v>51.1</v>
      </c>
      <c r="O41" s="294">
        <v>0</v>
      </c>
      <c r="P41" s="122">
        <f t="shared" si="2"/>
        <v>-1</v>
      </c>
    </row>
    <row r="42" spans="1:16" ht="11.25">
      <c r="A42" s="137" t="s">
        <v>2</v>
      </c>
      <c r="B42" s="74">
        <v>11.4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294">
        <v>0</v>
      </c>
      <c r="N42" s="295">
        <v>77.8</v>
      </c>
      <c r="O42" s="294">
        <v>11.4</v>
      </c>
      <c r="P42" s="122">
        <f t="shared" si="2"/>
        <v>-0.8534704370179947</v>
      </c>
    </row>
    <row r="43" spans="1:16" ht="11.25">
      <c r="A43" s="138" t="s">
        <v>18</v>
      </c>
      <c r="B43" s="74">
        <v>1.6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294">
        <v>0</v>
      </c>
      <c r="N43" s="295">
        <v>44.4</v>
      </c>
      <c r="O43" s="294">
        <v>1.6</v>
      </c>
      <c r="P43" s="122">
        <f t="shared" si="2"/>
        <v>-0.9639639639639639</v>
      </c>
    </row>
    <row r="44" spans="1:16" ht="11.25">
      <c r="A44" s="137" t="s">
        <v>14</v>
      </c>
      <c r="B44" s="74">
        <v>14.2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294">
        <v>0</v>
      </c>
      <c r="N44" s="295">
        <v>47</v>
      </c>
      <c r="O44" s="294">
        <v>14.2</v>
      </c>
      <c r="P44" s="122">
        <f t="shared" si="2"/>
        <v>-0.6978723404255318</v>
      </c>
    </row>
    <row r="45" spans="1:16" ht="11.25">
      <c r="A45" s="138" t="s">
        <v>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  <c r="N45" s="114"/>
      <c r="O45" s="113"/>
      <c r="P45" s="122">
        <f t="shared" si="2"/>
        <v>0</v>
      </c>
    </row>
    <row r="46" spans="1:16" ht="11.25">
      <c r="A46" s="138" t="s">
        <v>19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99">
        <v>0</v>
      </c>
      <c r="N46" s="98">
        <v>12</v>
      </c>
      <c r="O46" s="99">
        <v>0</v>
      </c>
      <c r="P46" s="122">
        <f t="shared" si="2"/>
        <v>-1</v>
      </c>
    </row>
    <row r="47" spans="1:16" ht="12.75">
      <c r="A47" s="228" t="s">
        <v>20</v>
      </c>
      <c r="B47" s="264">
        <v>642.1</v>
      </c>
      <c r="C47" s="264">
        <v>0</v>
      </c>
      <c r="D47" s="264"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305">
        <v>0</v>
      </c>
      <c r="N47" s="306">
        <v>434</v>
      </c>
      <c r="O47" s="305">
        <v>642.1</v>
      </c>
      <c r="P47" s="242">
        <f t="shared" si="2"/>
        <v>0.4794930875576037</v>
      </c>
    </row>
    <row r="48" spans="1:16" ht="12.75">
      <c r="A48" s="228" t="s">
        <v>3</v>
      </c>
      <c r="B48" s="264">
        <v>890</v>
      </c>
      <c r="C48" s="264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305">
        <v>0</v>
      </c>
      <c r="N48" s="306">
        <v>1988.4</v>
      </c>
      <c r="O48" s="305">
        <v>890</v>
      </c>
      <c r="P48" s="242">
        <f t="shared" si="2"/>
        <v>-0.5524039428686381</v>
      </c>
    </row>
    <row r="49" spans="1:16" ht="11.25">
      <c r="A49" s="137" t="s">
        <v>9</v>
      </c>
      <c r="B49" s="75">
        <v>482.6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99">
        <v>0</v>
      </c>
      <c r="N49" s="98">
        <v>469.6</v>
      </c>
      <c r="O49" s="99">
        <v>482.6</v>
      </c>
      <c r="P49" s="122">
        <f t="shared" si="2"/>
        <v>0.027683134582623507</v>
      </c>
    </row>
    <row r="50" spans="1:16" ht="11.25">
      <c r="A50" s="138" t="s">
        <v>4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99">
        <v>0</v>
      </c>
      <c r="N50" s="98">
        <v>110.7</v>
      </c>
      <c r="O50" s="99">
        <v>0</v>
      </c>
      <c r="P50" s="122">
        <f t="shared" si="2"/>
        <v>-1</v>
      </c>
    </row>
    <row r="51" spans="1:16" ht="11.25">
      <c r="A51" s="170" t="s">
        <v>10</v>
      </c>
      <c r="B51" s="75">
        <v>107.8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99">
        <v>0</v>
      </c>
      <c r="N51" s="98">
        <v>154.8</v>
      </c>
      <c r="O51" s="99">
        <v>107.8</v>
      </c>
      <c r="P51" s="122">
        <f t="shared" si="2"/>
        <v>-0.3036175710594316</v>
      </c>
    </row>
    <row r="52" spans="1:16" ht="11.25">
      <c r="A52" s="138" t="s">
        <v>12</v>
      </c>
      <c r="B52" s="75">
        <v>7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99">
        <v>0</v>
      </c>
      <c r="N52" s="98">
        <v>1</v>
      </c>
      <c r="O52" s="99">
        <v>7</v>
      </c>
      <c r="P52" s="122">
        <f t="shared" si="2"/>
        <v>6</v>
      </c>
    </row>
    <row r="53" spans="1:16" ht="11.25">
      <c r="A53" s="229" t="s">
        <v>5</v>
      </c>
      <c r="B53" s="75">
        <v>162.9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99">
        <v>0</v>
      </c>
      <c r="N53" s="98">
        <v>401.35</v>
      </c>
      <c r="O53" s="99">
        <v>162.9</v>
      </c>
      <c r="P53" s="122">
        <f t="shared" si="2"/>
        <v>-0.5941198455213654</v>
      </c>
    </row>
    <row r="54" spans="1:16" ht="11.25">
      <c r="A54" s="138" t="s">
        <v>6</v>
      </c>
      <c r="B54" s="75">
        <v>126.6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2">
        <v>280.26</v>
      </c>
      <c r="O54" s="227">
        <v>126.6</v>
      </c>
      <c r="P54" s="122">
        <f t="shared" si="2"/>
        <v>-0.5482766002997217</v>
      </c>
    </row>
    <row r="55" spans="1:16" ht="11.25">
      <c r="A55" s="138" t="s">
        <v>11</v>
      </c>
      <c r="B55" s="96">
        <v>62.2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289">
        <v>118.2</v>
      </c>
      <c r="O55" s="218">
        <v>62.2</v>
      </c>
      <c r="P55" s="122">
        <f t="shared" si="2"/>
        <v>-0.47377326565143824</v>
      </c>
    </row>
    <row r="56" spans="1:16" ht="11.25">
      <c r="A56" s="138" t="s">
        <v>37</v>
      </c>
      <c r="B56" s="96">
        <v>83.6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289">
        <v>77.6</v>
      </c>
      <c r="O56" s="218">
        <v>83.6</v>
      </c>
      <c r="P56" s="122">
        <f t="shared" si="2"/>
        <v>0.07731958762886598</v>
      </c>
    </row>
    <row r="57" spans="1:16" ht="11.25">
      <c r="A57" s="182" t="s">
        <v>34</v>
      </c>
      <c r="B57" s="178">
        <f aca="true" t="shared" si="3" ref="B57:O57">SUM(B36:B56)</f>
        <v>2651.11</v>
      </c>
      <c r="C57" s="178">
        <f t="shared" si="3"/>
        <v>0</v>
      </c>
      <c r="D57" s="178">
        <f t="shared" si="3"/>
        <v>0</v>
      </c>
      <c r="E57" s="178">
        <f t="shared" si="3"/>
        <v>0</v>
      </c>
      <c r="F57" s="178">
        <f t="shared" si="3"/>
        <v>0</v>
      </c>
      <c r="G57" s="178">
        <f t="shared" si="3"/>
        <v>0</v>
      </c>
      <c r="H57" s="178">
        <f t="shared" si="3"/>
        <v>0</v>
      </c>
      <c r="I57" s="178">
        <f t="shared" si="3"/>
        <v>0</v>
      </c>
      <c r="J57" s="178">
        <f t="shared" si="3"/>
        <v>0</v>
      </c>
      <c r="K57" s="178">
        <f t="shared" si="3"/>
        <v>0</v>
      </c>
      <c r="L57" s="178">
        <f t="shared" si="3"/>
        <v>0</v>
      </c>
      <c r="M57" s="178">
        <f t="shared" si="3"/>
        <v>0</v>
      </c>
      <c r="N57" s="178">
        <f t="shared" si="3"/>
        <v>4531.25</v>
      </c>
      <c r="O57" s="178">
        <f t="shared" si="3"/>
        <v>2651.11</v>
      </c>
      <c r="P57" s="271">
        <f>IF(N57&lt;&gt;0,(O57-N57)/N57,0)</f>
        <v>-0.41492744827586203</v>
      </c>
    </row>
    <row r="58" spans="1:16" ht="11.25">
      <c r="A58" s="11" t="s">
        <v>21</v>
      </c>
      <c r="B58" s="8"/>
      <c r="C58" s="447"/>
      <c r="D58" s="447"/>
      <c r="E58" s="447"/>
      <c r="F58" s="9">
        <f>SUM(E36:E56)</f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61" spans="5:12" ht="15">
      <c r="E61" s="445" t="s">
        <v>72</v>
      </c>
      <c r="F61" s="445"/>
      <c r="G61" s="445"/>
      <c r="H61" s="445"/>
      <c r="I61" s="445"/>
      <c r="J61" s="445"/>
      <c r="K61" s="445"/>
      <c r="L61" s="445"/>
    </row>
  </sheetData>
  <mergeCells count="9">
    <mergeCell ref="N34:O34"/>
    <mergeCell ref="E61:L61"/>
    <mergeCell ref="C58:E58"/>
    <mergeCell ref="A2:P2"/>
    <mergeCell ref="A34:A35"/>
    <mergeCell ref="B5:P5"/>
    <mergeCell ref="C29:E29"/>
    <mergeCell ref="A5:A6"/>
    <mergeCell ref="B34:M3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"/>
  <sheetViews>
    <sheetView showGridLines="0" showZeros="0" workbookViewId="0" topLeftCell="J4">
      <selection activeCell="F19" sqref="F19"/>
    </sheetView>
  </sheetViews>
  <sheetFormatPr defaultColWidth="11.421875" defaultRowHeight="12.75"/>
  <cols>
    <col min="1" max="1" width="19.14062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6.28125" style="0" customWidth="1"/>
    <col min="19" max="51" width="11.421875" style="323" customWidth="1"/>
  </cols>
  <sheetData>
    <row r="1" spans="19:51" s="117" customFormat="1" ht="11.25"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198" t="e">
        <f>colza!#REF!</f>
        <v>#REF!</v>
      </c>
      <c r="AF5" s="188">
        <v>0</v>
      </c>
      <c r="AG5" s="189">
        <v>0</v>
      </c>
      <c r="AH5" s="189"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D6" s="198">
        <v>0</v>
      </c>
      <c r="AE6" s="206">
        <v>10027.21</v>
      </c>
      <c r="AF6" s="188">
        <v>0</v>
      </c>
      <c r="AG6" s="189">
        <v>0</v>
      </c>
      <c r="AH6" s="189"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">
        <v>13</v>
      </c>
      <c r="B7" s="127">
        <v>18.71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213">
        <v>0</v>
      </c>
      <c r="M7" s="132">
        <v>0</v>
      </c>
      <c r="N7" s="185">
        <v>7.76</v>
      </c>
      <c r="O7" s="220">
        <v>18.71</v>
      </c>
      <c r="P7" s="122">
        <f>IF(N7&lt;&gt;0,(O7-N7)/N7,0)</f>
        <v>1.4110824742268042</v>
      </c>
      <c r="S7" s="198"/>
      <c r="T7" s="198"/>
      <c r="U7" s="198"/>
      <c r="V7" s="198"/>
      <c r="W7" s="190"/>
      <c r="X7" s="404" t="s">
        <v>44</v>
      </c>
      <c r="Y7" s="403" t="s">
        <v>106</v>
      </c>
      <c r="Z7" s="325" t="s">
        <v>89</v>
      </c>
      <c r="AA7" s="196"/>
      <c r="AB7" s="198"/>
      <c r="AC7" s="198"/>
      <c r="AD7" s="198">
        <v>0</v>
      </c>
      <c r="AE7" s="198">
        <v>9365.25</v>
      </c>
      <c r="AF7" s="195">
        <v>0</v>
      </c>
      <c r="AG7" s="189">
        <v>0</v>
      </c>
      <c r="AH7" s="189"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">
        <v>8</v>
      </c>
      <c r="B8" s="127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214">
        <v>0</v>
      </c>
      <c r="M8" s="127">
        <v>0</v>
      </c>
      <c r="N8" s="185">
        <v>0</v>
      </c>
      <c r="O8" s="220">
        <v>0</v>
      </c>
      <c r="P8" s="122">
        <f aca="true" t="shared" si="0" ref="P8:P24">IF(N8&lt;&gt;0,(O8-N8)/N8,0)</f>
        <v>0</v>
      </c>
      <c r="S8" s="8"/>
      <c r="T8" s="198"/>
      <c r="U8" s="198"/>
      <c r="V8" s="198"/>
      <c r="W8" s="198" t="s">
        <v>58</v>
      </c>
      <c r="X8" s="207">
        <v>1120.674</v>
      </c>
      <c r="Y8" s="190">
        <v>771.402</v>
      </c>
      <c r="Z8" s="190">
        <v>1917.84</v>
      </c>
      <c r="AA8" s="190"/>
      <c r="AB8" s="198"/>
      <c r="AC8" s="8"/>
      <c r="AD8" s="198">
        <v>0</v>
      </c>
      <c r="AE8" s="198">
        <v>9833.97</v>
      </c>
      <c r="AF8" s="195">
        <v>0</v>
      </c>
      <c r="AG8" s="190">
        <v>0</v>
      </c>
      <c r="AH8" s="190"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">
        <v>1</v>
      </c>
      <c r="B9" s="127">
        <v>92.2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214">
        <v>0</v>
      </c>
      <c r="M9" s="127">
        <v>0</v>
      </c>
      <c r="N9" s="185">
        <v>21.3</v>
      </c>
      <c r="O9" s="220">
        <v>92.2</v>
      </c>
      <c r="P9" s="122">
        <f t="shared" si="0"/>
        <v>3.3286384976525825</v>
      </c>
      <c r="S9" s="8"/>
      <c r="T9" s="198"/>
      <c r="U9" s="198"/>
      <c r="V9" s="198"/>
      <c r="W9" s="198" t="s">
        <v>59</v>
      </c>
      <c r="X9" s="189">
        <v>1002.104</v>
      </c>
      <c r="Y9" s="190">
        <v>0</v>
      </c>
      <c r="Z9" s="190">
        <v>1343.46</v>
      </c>
      <c r="AA9" s="190"/>
      <c r="AB9" s="198"/>
      <c r="AC9" s="8"/>
      <c r="AD9" s="198">
        <v>0</v>
      </c>
      <c r="AE9" s="330">
        <v>9266.28</v>
      </c>
      <c r="AF9" s="195">
        <v>0</v>
      </c>
      <c r="AG9" s="190">
        <v>0</v>
      </c>
      <c r="AH9" s="190"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16</v>
      </c>
      <c r="B10" s="127">
        <v>2.4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214">
        <v>0</v>
      </c>
      <c r="M10" s="127">
        <v>0</v>
      </c>
      <c r="N10" s="185">
        <v>0.1</v>
      </c>
      <c r="O10" s="220">
        <v>2.4</v>
      </c>
      <c r="P10" s="122">
        <f t="shared" si="0"/>
        <v>22.999999999999996</v>
      </c>
      <c r="S10" s="8"/>
      <c r="T10" s="198"/>
      <c r="U10" s="198"/>
      <c r="V10" s="198"/>
      <c r="W10" s="198" t="s">
        <v>60</v>
      </c>
      <c r="X10" s="190">
        <v>1012.889</v>
      </c>
      <c r="Y10" s="190">
        <v>0</v>
      </c>
      <c r="Z10" s="190">
        <v>2109.74</v>
      </c>
      <c r="AA10" s="190"/>
      <c r="AB10" s="198"/>
      <c r="AC10" s="8"/>
      <c r="AD10" s="198">
        <v>0</v>
      </c>
      <c r="AE10" s="330">
        <v>9019.72</v>
      </c>
      <c r="AF10" s="195">
        <v>0</v>
      </c>
      <c r="AG10" s="190">
        <v>0</v>
      </c>
      <c r="AH10" s="190"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">
        <v>2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215">
        <v>0</v>
      </c>
      <c r="M11" s="212">
        <v>0</v>
      </c>
      <c r="N11" s="185">
        <v>0</v>
      </c>
      <c r="O11" s="220">
        <v>0</v>
      </c>
      <c r="P11" s="122">
        <f t="shared" si="0"/>
        <v>0</v>
      </c>
      <c r="S11" s="200"/>
      <c r="T11" s="330"/>
      <c r="U11" s="330"/>
      <c r="V11" s="330"/>
      <c r="W11" s="198" t="s">
        <v>61</v>
      </c>
      <c r="X11" s="326">
        <v>835.7529999999999</v>
      </c>
      <c r="Y11" s="190">
        <v>0</v>
      </c>
      <c r="Z11" s="190">
        <v>2241.228</v>
      </c>
      <c r="AA11" s="190"/>
      <c r="AB11" s="330"/>
      <c r="AC11" s="200"/>
      <c r="AD11" s="330">
        <v>0</v>
      </c>
      <c r="AE11" s="330">
        <v>7826.89</v>
      </c>
      <c r="AF11" s="331">
        <v>0</v>
      </c>
      <c r="AG11" s="326">
        <v>0</v>
      </c>
      <c r="AH11" s="326"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332" t="s">
        <v>18</v>
      </c>
      <c r="B12" s="247">
        <v>7.1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58">
        <v>0</v>
      </c>
      <c r="M12" s="257">
        <v>0</v>
      </c>
      <c r="N12" s="333">
        <v>91.58</v>
      </c>
      <c r="O12" s="334">
        <v>7.1</v>
      </c>
      <c r="P12" s="122">
        <f t="shared" si="0"/>
        <v>-0.9224721554924656</v>
      </c>
      <c r="S12" s="200"/>
      <c r="T12" s="330"/>
      <c r="U12" s="330"/>
      <c r="V12" s="330"/>
      <c r="W12" s="198" t="s">
        <v>62</v>
      </c>
      <c r="X12" s="326">
        <v>971.8430000000001</v>
      </c>
      <c r="Y12" s="190">
        <v>0</v>
      </c>
      <c r="Z12" s="190">
        <v>2142.9562000000005</v>
      </c>
      <c r="AA12" s="190"/>
      <c r="AB12" s="330"/>
      <c r="AC12" s="200"/>
      <c r="AD12" s="330">
        <v>0</v>
      </c>
      <c r="AE12" s="330">
        <v>8687.46</v>
      </c>
      <c r="AF12" s="331">
        <v>0</v>
      </c>
      <c r="AG12" s="326">
        <v>0</v>
      </c>
      <c r="AH12" s="326"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335" t="s">
        <v>14</v>
      </c>
      <c r="B13" s="127">
        <v>0.3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214">
        <v>0</v>
      </c>
      <c r="M13" s="127">
        <v>0</v>
      </c>
      <c r="N13" s="185">
        <v>2.6</v>
      </c>
      <c r="O13" s="220">
        <v>0.3</v>
      </c>
      <c r="P13" s="122">
        <f t="shared" si="0"/>
        <v>-0.8846153846153847</v>
      </c>
      <c r="S13" s="8"/>
      <c r="T13" s="198"/>
      <c r="U13" s="198"/>
      <c r="V13" s="198"/>
      <c r="W13" s="198" t="s">
        <v>102</v>
      </c>
      <c r="X13" s="326">
        <v>1055.485</v>
      </c>
      <c r="Y13" s="190">
        <v>0</v>
      </c>
      <c r="Z13" s="190">
        <v>2205.3298</v>
      </c>
      <c r="AA13" s="190"/>
      <c r="AB13" s="198"/>
      <c r="AC13" s="8"/>
      <c r="AD13" s="198">
        <v>0</v>
      </c>
      <c r="AE13" s="330">
        <v>7562.15</v>
      </c>
      <c r="AF13" s="195">
        <v>0</v>
      </c>
      <c r="AG13" s="190">
        <v>0</v>
      </c>
      <c r="AH13" s="190"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">
        <v>15</v>
      </c>
      <c r="B14" s="212"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5">
        <v>0</v>
      </c>
      <c r="M14" s="212">
        <v>0</v>
      </c>
      <c r="N14" s="221">
        <v>0</v>
      </c>
      <c r="O14" s="222">
        <v>0</v>
      </c>
      <c r="P14" s="122">
        <f t="shared" si="0"/>
        <v>0</v>
      </c>
      <c r="S14" s="8"/>
      <c r="T14" s="198"/>
      <c r="U14" s="198"/>
      <c r="V14" s="198"/>
      <c r="W14" s="198" t="s">
        <v>63</v>
      </c>
      <c r="X14" s="326">
        <v>1070.356</v>
      </c>
      <c r="Y14" s="190">
        <v>0</v>
      </c>
      <c r="Z14" s="190">
        <v>1944.3239999999998</v>
      </c>
      <c r="AA14" s="190"/>
      <c r="AB14" s="198"/>
      <c r="AC14" s="8"/>
      <c r="AD14" s="198">
        <v>0</v>
      </c>
      <c r="AE14" s="198">
        <v>8260.3</v>
      </c>
      <c r="AF14" s="195">
        <v>0</v>
      </c>
      <c r="AG14" s="190">
        <v>0</v>
      </c>
      <c r="AH14" s="190">
        <v>0</v>
      </c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82" customFormat="1" ht="13.5" customHeight="1">
      <c r="A15" s="84" t="s">
        <v>124</v>
      </c>
      <c r="B15" s="212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5">
        <v>0</v>
      </c>
      <c r="M15" s="212">
        <v>0</v>
      </c>
      <c r="N15" s="221">
        <v>0</v>
      </c>
      <c r="O15" s="222">
        <v>0</v>
      </c>
      <c r="P15" s="122">
        <f t="shared" si="0"/>
        <v>0</v>
      </c>
      <c r="S15" s="198"/>
      <c r="T15" s="198"/>
      <c r="U15" s="198"/>
      <c r="V15" s="198"/>
      <c r="W15" s="198" t="s">
        <v>103</v>
      </c>
      <c r="X15" s="326">
        <v>1136.7640000000001</v>
      </c>
      <c r="Y15" s="190">
        <v>0</v>
      </c>
      <c r="Z15" s="190">
        <v>1754.022</v>
      </c>
      <c r="AA15" s="190"/>
      <c r="AB15" s="198"/>
      <c r="AC15" s="198"/>
      <c r="AD15" s="198">
        <v>0</v>
      </c>
      <c r="AE15" s="198">
        <v>8451.37</v>
      </c>
      <c r="AF15" s="195">
        <v>0</v>
      </c>
      <c r="AG15" s="190">
        <v>0</v>
      </c>
      <c r="AH15" s="190">
        <v>0</v>
      </c>
      <c r="AI15" s="190"/>
      <c r="AJ15" s="190"/>
      <c r="AK15" s="190"/>
      <c r="AL15" s="190"/>
      <c r="AM15" s="190"/>
      <c r="AN15" s="193"/>
      <c r="AO15" s="193"/>
      <c r="AP15" s="193"/>
      <c r="AQ15" s="193"/>
      <c r="AR15" s="193"/>
      <c r="AS15" s="193"/>
      <c r="AT15" s="193"/>
      <c r="AU15" s="190"/>
      <c r="AV15" s="198"/>
      <c r="AW15" s="198"/>
      <c r="AX15" s="198"/>
      <c r="AY15" s="198"/>
    </row>
    <row r="16" spans="1:51" s="82" customFormat="1" ht="13.5" customHeight="1">
      <c r="A16" s="335" t="s">
        <v>45</v>
      </c>
      <c r="B16" s="257">
        <v>122.3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8">
        <v>0</v>
      </c>
      <c r="M16" s="257">
        <v>0</v>
      </c>
      <c r="N16" s="259">
        <v>117.8</v>
      </c>
      <c r="O16" s="260">
        <v>122.3</v>
      </c>
      <c r="P16" s="122">
        <f t="shared" si="0"/>
        <v>0.038200339558573854</v>
      </c>
      <c r="S16" s="198"/>
      <c r="T16" s="198"/>
      <c r="U16" s="198"/>
      <c r="V16" s="198"/>
      <c r="W16" s="198" t="s">
        <v>65</v>
      </c>
      <c r="X16" s="190">
        <v>1243.5810000000001</v>
      </c>
      <c r="Y16" s="190">
        <v>0</v>
      </c>
      <c r="Z16" s="190">
        <v>1755.7643999999998</v>
      </c>
      <c r="AA16" s="190"/>
      <c r="AB16" s="198"/>
      <c r="AC16" s="198"/>
      <c r="AD16" s="198">
        <v>0</v>
      </c>
      <c r="AE16" s="198">
        <v>10050.93</v>
      </c>
      <c r="AF16" s="195">
        <v>0</v>
      </c>
      <c r="AG16" s="190">
        <v>0</v>
      </c>
      <c r="AH16" s="190">
        <v>0</v>
      </c>
      <c r="AI16" s="190"/>
      <c r="AJ16" s="190"/>
      <c r="AK16" s="190"/>
      <c r="AL16" s="190"/>
      <c r="AM16" s="202"/>
      <c r="AN16" s="193"/>
      <c r="AO16" s="193"/>
      <c r="AP16" s="193"/>
      <c r="AQ16" s="193"/>
      <c r="AR16" s="193"/>
      <c r="AS16" s="193"/>
      <c r="AT16" s="193"/>
      <c r="AU16" s="193"/>
      <c r="AV16" s="198"/>
      <c r="AW16" s="198"/>
      <c r="AX16" s="198"/>
      <c r="AY16" s="198"/>
    </row>
    <row r="17" spans="1:51" s="82" customFormat="1" ht="13.5" customHeight="1">
      <c r="A17" s="332" t="s">
        <v>3</v>
      </c>
      <c r="B17" s="257">
        <v>353.2</v>
      </c>
      <c r="C17" s="257">
        <v>0</v>
      </c>
      <c r="D17" s="257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8">
        <v>0</v>
      </c>
      <c r="M17" s="257">
        <v>0</v>
      </c>
      <c r="N17" s="259">
        <v>541.5</v>
      </c>
      <c r="O17" s="260">
        <v>353.2</v>
      </c>
      <c r="P17" s="242">
        <f t="shared" si="0"/>
        <v>-0.34773776546629737</v>
      </c>
      <c r="S17" s="198"/>
      <c r="T17" s="198"/>
      <c r="U17" s="198"/>
      <c r="V17" s="198"/>
      <c r="W17" s="198" t="s">
        <v>66</v>
      </c>
      <c r="X17" s="190">
        <v>916.21</v>
      </c>
      <c r="Y17" s="190">
        <v>0</v>
      </c>
      <c r="Z17" s="190">
        <v>1687.8364</v>
      </c>
      <c r="AA17" s="190"/>
      <c r="AB17" s="198"/>
      <c r="AC17" s="198"/>
      <c r="AD17" s="198"/>
      <c r="AE17" s="198"/>
      <c r="AF17" s="195"/>
      <c r="AG17" s="190"/>
      <c r="AH17" s="190"/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117" customFormat="1" ht="11.25">
      <c r="A18" s="137" t="s">
        <v>9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48">
        <v>0</v>
      </c>
      <c r="O18" s="349">
        <v>0</v>
      </c>
      <c r="P18" s="122">
        <f t="shared" si="0"/>
        <v>0</v>
      </c>
      <c r="S18" s="327"/>
      <c r="T18" s="327"/>
      <c r="U18" s="327"/>
      <c r="V18" s="327"/>
      <c r="W18" s="198" t="s">
        <v>67</v>
      </c>
      <c r="X18" s="190">
        <v>796.8069999999998</v>
      </c>
      <c r="Y18" s="190">
        <v>0</v>
      </c>
      <c r="Z18" s="190">
        <v>1871.6114</v>
      </c>
      <c r="AA18" s="190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347" t="s">
        <v>4</v>
      </c>
      <c r="B19" s="82">
        <v>64.6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350">
        <v>46.82</v>
      </c>
      <c r="O19" s="351">
        <v>64.6</v>
      </c>
      <c r="P19" s="122">
        <f t="shared" si="0"/>
        <v>0.379752242631354</v>
      </c>
      <c r="S19" s="327"/>
      <c r="T19" s="327"/>
      <c r="U19" s="327"/>
      <c r="V19" s="327"/>
      <c r="W19" s="198" t="s">
        <v>68</v>
      </c>
      <c r="X19" s="198">
        <v>686.2110000000001</v>
      </c>
      <c r="Y19" s="198">
        <v>0</v>
      </c>
      <c r="Z19" s="198">
        <v>1887.9364</v>
      </c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347" t="s">
        <v>10</v>
      </c>
      <c r="B20" s="82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350">
        <v>2.2</v>
      </c>
      <c r="O20" s="351">
        <v>2</v>
      </c>
      <c r="P20" s="122">
        <f t="shared" si="0"/>
        <v>-0.09090909090909098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347" t="s">
        <v>12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350">
        <v>0</v>
      </c>
      <c r="O21" s="351">
        <v>0</v>
      </c>
      <c r="P21" s="122">
        <f t="shared" si="0"/>
        <v>0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:51" s="117" customFormat="1" ht="11.25">
      <c r="A22" s="352" t="s">
        <v>125</v>
      </c>
      <c r="B22" s="217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300">
        <v>177.34</v>
      </c>
      <c r="O22" s="301">
        <v>0</v>
      </c>
      <c r="P22" s="242">
        <f t="shared" si="0"/>
        <v>-1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11.25">
      <c r="A23" s="347" t="s">
        <v>6</v>
      </c>
      <c r="B23" s="425">
        <v>108.6</v>
      </c>
      <c r="C23" s="425">
        <v>0</v>
      </c>
      <c r="D23" s="425">
        <v>0</v>
      </c>
      <c r="E23" s="425">
        <v>0</v>
      </c>
      <c r="F23" s="425">
        <v>0</v>
      </c>
      <c r="G23" s="425">
        <v>0</v>
      </c>
      <c r="H23" s="425">
        <v>0</v>
      </c>
      <c r="I23" s="425">
        <v>0</v>
      </c>
      <c r="J23" s="425">
        <v>0</v>
      </c>
      <c r="K23" s="425">
        <v>0</v>
      </c>
      <c r="L23" s="425">
        <v>0</v>
      </c>
      <c r="M23" s="425">
        <v>0</v>
      </c>
      <c r="N23" s="426">
        <v>111.67</v>
      </c>
      <c r="O23" s="427">
        <v>108.6</v>
      </c>
      <c r="P23" s="122">
        <f t="shared" si="0"/>
        <v>-0.027491716665174238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11.25">
      <c r="A24" s="182" t="s">
        <v>34</v>
      </c>
      <c r="B24" s="178">
        <f>SUM(B7:B23)</f>
        <v>771.4100000000001</v>
      </c>
      <c r="C24" s="178">
        <f aca="true" t="shared" si="1" ref="C24:O24">SUM(C7:C23)</f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1120.67</v>
      </c>
      <c r="O24" s="178">
        <f t="shared" si="1"/>
        <v>771.4100000000001</v>
      </c>
      <c r="P24" s="271">
        <f t="shared" si="0"/>
        <v>-0.3116528505269169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11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11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11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1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  <row r="29" spans="1:51" s="117" customFormat="1" ht="11.25">
      <c r="A29" s="11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</row>
    <row r="30" spans="1:51" s="117" customFormat="1" ht="30.75" customHeight="1">
      <c r="A30" s="449"/>
      <c r="B30" s="454" t="s">
        <v>93</v>
      </c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1" t="s">
        <v>25</v>
      </c>
      <c r="O30" s="451"/>
      <c r="P30" s="420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</row>
    <row r="31" spans="1:51" s="117" customFormat="1" ht="19.5" customHeight="1">
      <c r="A31" s="450"/>
      <c r="B31" s="163" t="s">
        <v>26</v>
      </c>
      <c r="C31" s="163" t="s">
        <v>22</v>
      </c>
      <c r="D31" s="163" t="s">
        <v>27</v>
      </c>
      <c r="E31" s="163" t="s">
        <v>28</v>
      </c>
      <c r="F31" s="163" t="s">
        <v>29</v>
      </c>
      <c r="G31" s="163" t="s">
        <v>30</v>
      </c>
      <c r="H31" s="163" t="s">
        <v>31</v>
      </c>
      <c r="I31" s="163" t="s">
        <v>32</v>
      </c>
      <c r="J31" s="163" t="s">
        <v>23</v>
      </c>
      <c r="K31" s="163" t="s">
        <v>33</v>
      </c>
      <c r="L31" s="163" t="s">
        <v>24</v>
      </c>
      <c r="M31" s="163" t="s">
        <v>25</v>
      </c>
      <c r="N31" s="163" t="s">
        <v>36</v>
      </c>
      <c r="O31" s="163" t="s">
        <v>40</v>
      </c>
      <c r="P31" s="163" t="s"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</row>
    <row r="32" spans="1:51" s="117" customFormat="1" ht="11.25">
      <c r="A32" s="106" t="s">
        <v>13</v>
      </c>
      <c r="B32" s="127">
        <v>18.34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213">
        <v>0</v>
      </c>
      <c r="M32" s="132">
        <v>0</v>
      </c>
      <c r="N32" s="185">
        <v>31.9</v>
      </c>
      <c r="O32" s="220">
        <v>18.34</v>
      </c>
      <c r="P32" s="122">
        <f>IF(N32&lt;&gt;0,(O32-N32)/N32,0)</f>
        <v>-0.4250783699059561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</row>
    <row r="33" spans="1:51" s="117" customFormat="1" ht="11.25">
      <c r="A33" s="84" t="s">
        <v>8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214">
        <v>0</v>
      </c>
      <c r="M33" s="127">
        <v>0</v>
      </c>
      <c r="N33" s="185">
        <v>0</v>
      </c>
      <c r="O33" s="220">
        <v>0</v>
      </c>
      <c r="P33" s="122">
        <f aca="true" t="shared" si="2" ref="P33:P49">IF(N33&lt;&gt;0,(O33-N33)/N33,0)</f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</row>
    <row r="34" spans="1:51" s="117" customFormat="1" ht="11.25">
      <c r="A34" s="137" t="s">
        <v>1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214">
        <v>0</v>
      </c>
      <c r="M34" s="127">
        <v>0</v>
      </c>
      <c r="N34" s="185">
        <v>18.3</v>
      </c>
      <c r="O34" s="220">
        <v>0</v>
      </c>
      <c r="P34" s="122">
        <f t="shared" si="2"/>
        <v>-1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</row>
    <row r="35" spans="1:51" s="117" customFormat="1" ht="11.25">
      <c r="A35" s="137" t="s">
        <v>16</v>
      </c>
      <c r="B35" s="127">
        <v>9.3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214">
        <v>0</v>
      </c>
      <c r="M35" s="127">
        <v>0</v>
      </c>
      <c r="N35" s="185">
        <v>29.6</v>
      </c>
      <c r="O35" s="220">
        <v>9.3</v>
      </c>
      <c r="P35" s="122">
        <f t="shared" si="2"/>
        <v>-0.6858108108108109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</row>
    <row r="36" spans="1:51" s="117" customFormat="1" ht="11.25">
      <c r="A36" s="137" t="s">
        <v>2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215">
        <v>0</v>
      </c>
      <c r="M36" s="212">
        <v>0</v>
      </c>
      <c r="N36" s="185">
        <v>0</v>
      </c>
      <c r="O36" s="220">
        <v>0</v>
      </c>
      <c r="P36" s="122">
        <f t="shared" si="2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</row>
    <row r="37" spans="1:51" s="117" customFormat="1" ht="11.25">
      <c r="A37" s="332" t="s">
        <v>18</v>
      </c>
      <c r="B37" s="247">
        <v>18.57</v>
      </c>
      <c r="C37" s="247">
        <v>0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47">
        <v>0</v>
      </c>
      <c r="L37" s="258">
        <v>0</v>
      </c>
      <c r="M37" s="257">
        <v>0</v>
      </c>
      <c r="N37" s="333">
        <v>59.57</v>
      </c>
      <c r="O37" s="334">
        <v>18.57</v>
      </c>
      <c r="P37" s="122">
        <f t="shared" si="2"/>
        <v>-0.68826590565721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</row>
    <row r="38" spans="1:51" s="117" customFormat="1" ht="11.25">
      <c r="A38" s="335" t="s">
        <v>14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214">
        <v>0</v>
      </c>
      <c r="M38" s="127">
        <v>0</v>
      </c>
      <c r="N38" s="185">
        <v>3.2</v>
      </c>
      <c r="O38" s="220">
        <v>0</v>
      </c>
      <c r="P38" s="122">
        <f t="shared" si="2"/>
        <v>-1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</row>
    <row r="39" spans="1:51" s="117" customFormat="1" ht="11.25">
      <c r="A39" s="84" t="s">
        <v>15</v>
      </c>
      <c r="B39" s="212">
        <v>0</v>
      </c>
      <c r="C39" s="212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5">
        <v>0</v>
      </c>
      <c r="M39" s="212">
        <v>0</v>
      </c>
      <c r="N39" s="221">
        <v>0</v>
      </c>
      <c r="O39" s="222">
        <v>0</v>
      </c>
      <c r="P39" s="122">
        <f t="shared" si="2"/>
        <v>0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</row>
    <row r="40" spans="1:51" s="117" customFormat="1" ht="11.25">
      <c r="A40" s="84" t="s">
        <v>124</v>
      </c>
      <c r="B40" s="212">
        <v>0</v>
      </c>
      <c r="C40" s="212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5">
        <v>0</v>
      </c>
      <c r="M40" s="212">
        <v>0</v>
      </c>
      <c r="N40" s="221">
        <v>0</v>
      </c>
      <c r="O40" s="222">
        <v>0</v>
      </c>
      <c r="P40" s="122">
        <f t="shared" si="2"/>
        <v>0</v>
      </c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</row>
    <row r="41" spans="1:51" s="117" customFormat="1" ht="11.25">
      <c r="A41" s="335" t="s">
        <v>45</v>
      </c>
      <c r="B41" s="257">
        <v>129.8</v>
      </c>
      <c r="C41" s="257"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258">
        <v>0</v>
      </c>
      <c r="M41" s="257">
        <v>0</v>
      </c>
      <c r="N41" s="259">
        <v>123.8</v>
      </c>
      <c r="O41" s="260">
        <v>129.8</v>
      </c>
      <c r="P41" s="122">
        <f t="shared" si="2"/>
        <v>0.04846526655896619</v>
      </c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</row>
    <row r="42" spans="1:51" s="117" customFormat="1" ht="11.25">
      <c r="A42" s="332" t="s">
        <v>3</v>
      </c>
      <c r="B42" s="257">
        <v>131.2</v>
      </c>
      <c r="C42" s="257">
        <v>0</v>
      </c>
      <c r="D42" s="257">
        <v>0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8">
        <v>0</v>
      </c>
      <c r="M42" s="257">
        <v>0</v>
      </c>
      <c r="N42" s="259">
        <v>151.7</v>
      </c>
      <c r="O42" s="260">
        <v>131.2</v>
      </c>
      <c r="P42" s="242">
        <f t="shared" si="2"/>
        <v>-0.13513513513513514</v>
      </c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</row>
    <row r="43" spans="1:51" s="117" customFormat="1" ht="11.25">
      <c r="A43" s="137" t="s">
        <v>9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48">
        <v>0</v>
      </c>
      <c r="O43" s="349">
        <v>0</v>
      </c>
      <c r="P43" s="122">
        <f t="shared" si="2"/>
        <v>0</v>
      </c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</row>
    <row r="44" spans="1:51" s="117" customFormat="1" ht="11.25">
      <c r="A44" s="347" t="s">
        <v>4</v>
      </c>
      <c r="B44" s="82">
        <v>31.76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350">
        <v>31.9</v>
      </c>
      <c r="O44" s="351">
        <v>31.76</v>
      </c>
      <c r="P44" s="122">
        <f t="shared" si="2"/>
        <v>-0.004388714733542226</v>
      </c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</row>
    <row r="45" spans="1:51" s="117" customFormat="1" ht="11.25">
      <c r="A45" s="347" t="s">
        <v>10</v>
      </c>
      <c r="B45" s="82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350">
        <v>0</v>
      </c>
      <c r="O45" s="351">
        <v>0</v>
      </c>
      <c r="P45" s="122">
        <f t="shared" si="2"/>
        <v>0</v>
      </c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</row>
    <row r="46" spans="1:51" s="117" customFormat="1" ht="11.25">
      <c r="A46" s="347" t="s">
        <v>12</v>
      </c>
      <c r="B46" s="82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350">
        <v>0</v>
      </c>
      <c r="O46" s="351">
        <v>0</v>
      </c>
      <c r="P46" s="122">
        <f t="shared" si="2"/>
        <v>0</v>
      </c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</row>
    <row r="47" spans="1:51" s="117" customFormat="1" ht="11.25">
      <c r="A47" s="352" t="s">
        <v>125</v>
      </c>
      <c r="B47" s="217">
        <v>0</v>
      </c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300">
        <v>59.8</v>
      </c>
      <c r="O47" s="301">
        <v>0</v>
      </c>
      <c r="P47" s="242">
        <f t="shared" si="2"/>
        <v>-1</v>
      </c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</row>
    <row r="48" spans="1:51" s="117" customFormat="1" ht="11.25">
      <c r="A48" s="347" t="s">
        <v>6</v>
      </c>
      <c r="B48" s="82">
        <v>66.1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350">
        <v>5.82</v>
      </c>
      <c r="O48" s="351">
        <v>66.1</v>
      </c>
      <c r="P48" s="122">
        <f t="shared" si="2"/>
        <v>10.357388316151201</v>
      </c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</row>
    <row r="49" spans="1:51" s="117" customFormat="1" ht="11.25">
      <c r="A49" s="182" t="s">
        <v>34</v>
      </c>
      <c r="B49" s="178">
        <f aca="true" t="shared" si="3" ref="B49:O49">SUM(B32:B48)</f>
        <v>405.07000000000005</v>
      </c>
      <c r="C49" s="178">
        <f t="shared" si="3"/>
        <v>0</v>
      </c>
      <c r="D49" s="178">
        <f t="shared" si="3"/>
        <v>0</v>
      </c>
      <c r="E49" s="178">
        <f t="shared" si="3"/>
        <v>0</v>
      </c>
      <c r="F49" s="178">
        <f t="shared" si="3"/>
        <v>0</v>
      </c>
      <c r="G49" s="178">
        <f t="shared" si="3"/>
        <v>0</v>
      </c>
      <c r="H49" s="178">
        <f t="shared" si="3"/>
        <v>0</v>
      </c>
      <c r="I49" s="178">
        <f t="shared" si="3"/>
        <v>0</v>
      </c>
      <c r="J49" s="178">
        <f t="shared" si="3"/>
        <v>0</v>
      </c>
      <c r="K49" s="178">
        <f t="shared" si="3"/>
        <v>0</v>
      </c>
      <c r="L49" s="178">
        <f t="shared" si="3"/>
        <v>0</v>
      </c>
      <c r="M49" s="178">
        <f t="shared" si="3"/>
        <v>0</v>
      </c>
      <c r="N49" s="178">
        <f t="shared" si="3"/>
        <v>515.59</v>
      </c>
      <c r="O49" s="178">
        <f t="shared" si="3"/>
        <v>405.07000000000005</v>
      </c>
      <c r="P49" s="271">
        <f t="shared" si="2"/>
        <v>-0.21435636843228142</v>
      </c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</row>
    <row r="50" spans="1:51" s="117" customFormat="1" ht="11.25">
      <c r="A50" s="11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</row>
    <row r="51" spans="1:51" s="117" customFormat="1" ht="11.25">
      <c r="A51" s="11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</row>
    <row r="52" spans="1:51" s="117" customFormat="1" ht="11.25">
      <c r="A52" s="11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</row>
    <row r="53" spans="1:51" s="117" customFormat="1" ht="11.25">
      <c r="A53" s="11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</row>
    <row r="54" spans="1:51" s="117" customFormat="1" ht="11.25">
      <c r="A54" s="11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</row>
    <row r="55" spans="1:51" s="117" customFormat="1" ht="11.25">
      <c r="A55" s="11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</row>
    <row r="56" spans="1:51" s="117" customFormat="1" ht="11.25">
      <c r="A56" s="11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</row>
    <row r="57" spans="1:51" s="117" customFormat="1" ht="11.25">
      <c r="A57" s="11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</row>
    <row r="58" spans="1:51" s="117" customFormat="1" ht="11.25">
      <c r="A58" s="11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</row>
    <row r="59" spans="1:51" s="117" customFormat="1" ht="11.25">
      <c r="A59" s="11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</row>
    <row r="60" spans="1:51" s="117" customFormat="1" ht="11.25">
      <c r="A60" s="11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</row>
    <row r="61" spans="1:51" s="117" customFormat="1" ht="11.25">
      <c r="A61" s="11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</row>
    <row r="62" spans="1:51" s="117" customFormat="1" ht="11.25">
      <c r="A62" s="11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</row>
    <row r="66" spans="2:9" ht="15">
      <c r="B66" s="445" t="s">
        <v>91</v>
      </c>
      <c r="C66" s="445"/>
      <c r="D66" s="445"/>
      <c r="E66" s="445"/>
      <c r="F66" s="445"/>
      <c r="G66" s="445"/>
      <c r="H66" s="445"/>
      <c r="I66" s="445"/>
    </row>
  </sheetData>
  <mergeCells count="7">
    <mergeCell ref="B66:I66"/>
    <mergeCell ref="A2:P2"/>
    <mergeCell ref="A5:A6"/>
    <mergeCell ref="B5:P5"/>
    <mergeCell ref="A30:A31"/>
    <mergeCell ref="B30:M30"/>
    <mergeCell ref="N30:O3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32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85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190"/>
      <c r="AO5" s="197"/>
      <c r="AP5" s="19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326"/>
      <c r="AM6" s="190"/>
      <c r="AN6" s="190"/>
      <c r="AO6" s="197"/>
      <c r="AP6" s="198"/>
      <c r="AS6" s="194"/>
      <c r="AT6" s="194"/>
      <c r="AV6" s="9"/>
    </row>
    <row r="7" spans="1:52" s="82" customFormat="1" ht="15.75" customHeight="1">
      <c r="A7" s="136" t="s">
        <v>3</v>
      </c>
      <c r="B7" s="230">
        <v>0</v>
      </c>
      <c r="C7" s="233">
        <v>0</v>
      </c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0">
        <v>0</v>
      </c>
      <c r="O7" s="225">
        <v>0</v>
      </c>
      <c r="P7" s="122">
        <f>IF(N7&lt;&gt;0,(O7-N7)/N7,0)</f>
        <v>0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">
        <v>4</v>
      </c>
      <c r="B8" s="23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31">
        <v>0</v>
      </c>
      <c r="O8" s="226">
        <v>0</v>
      </c>
      <c r="P8" s="122">
        <f>IF(N8&lt;&gt;0,(O8-N8)/N8,0)</f>
        <v>0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0"/>
      <c r="AG8" s="404" t="s">
        <v>44</v>
      </c>
      <c r="AH8" s="403" t="s">
        <v>106</v>
      </c>
      <c r="AI8" s="325" t="s">
        <v>89</v>
      </c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">
        <v>125</v>
      </c>
      <c r="B9" s="23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231">
        <v>4.4</v>
      </c>
      <c r="O9" s="226">
        <v>0</v>
      </c>
      <c r="P9" s="122">
        <f>IF(N9&lt;&gt;0,(O9-N9)/N9,0)</f>
        <v>-1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8" t="s">
        <v>58</v>
      </c>
      <c r="AG9" s="207">
        <v>4.4</v>
      </c>
      <c r="AH9" s="190">
        <v>0</v>
      </c>
      <c r="AI9" s="190">
        <v>24.44</v>
      </c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96" customFormat="1" ht="12.75" customHeight="1">
      <c r="A10" s="182" t="s">
        <v>34</v>
      </c>
      <c r="B10" s="178">
        <f aca="true" t="shared" si="0" ref="B10:O10">SUM(B7:B9)</f>
        <v>0</v>
      </c>
      <c r="C10" s="178">
        <f t="shared" si="0"/>
        <v>0</v>
      </c>
      <c r="D10" s="178">
        <f t="shared" si="0"/>
        <v>0</v>
      </c>
      <c r="E10" s="178">
        <f t="shared" si="0"/>
        <v>0</v>
      </c>
      <c r="F10" s="178">
        <f t="shared" si="0"/>
        <v>0</v>
      </c>
      <c r="G10" s="178">
        <f t="shared" si="0"/>
        <v>0</v>
      </c>
      <c r="H10" s="178">
        <f t="shared" si="0"/>
        <v>0</v>
      </c>
      <c r="I10" s="178">
        <f t="shared" si="0"/>
        <v>0</v>
      </c>
      <c r="J10" s="178">
        <f t="shared" si="0"/>
        <v>0</v>
      </c>
      <c r="K10" s="178">
        <f t="shared" si="0"/>
        <v>0</v>
      </c>
      <c r="L10" s="178">
        <f t="shared" si="0"/>
        <v>0</v>
      </c>
      <c r="M10" s="178">
        <f t="shared" si="0"/>
        <v>0</v>
      </c>
      <c r="N10" s="178">
        <f t="shared" si="0"/>
        <v>4.4</v>
      </c>
      <c r="O10" s="178">
        <f t="shared" si="0"/>
        <v>0</v>
      </c>
      <c r="P10" s="271">
        <f>IF(N10&lt;&gt;0,(O10-N10)/N10,0)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8" t="s">
        <v>59</v>
      </c>
      <c r="AG10" s="189">
        <v>2.5</v>
      </c>
      <c r="AH10" s="190">
        <v>0</v>
      </c>
      <c r="AI10" s="190">
        <v>14.56</v>
      </c>
      <c r="AJ10" s="190"/>
      <c r="AK10" s="190"/>
      <c r="AL10" s="190"/>
      <c r="AM10" s="190"/>
      <c r="AN10" s="190"/>
      <c r="AO10" s="190"/>
      <c r="AP10" s="190"/>
      <c r="AQ10" s="63"/>
      <c r="AR10" s="193"/>
      <c r="AS10" s="193"/>
      <c r="AT10" s="63"/>
      <c r="AU10" s="63"/>
      <c r="AV10" s="9"/>
      <c r="AW10" s="9"/>
      <c r="AX10" s="9"/>
      <c r="AY10" s="9"/>
      <c r="AZ10" s="110"/>
    </row>
    <row r="11" spans="1:47" s="198" customFormat="1" ht="12" customHeight="1">
      <c r="A11" s="11" t="s">
        <v>21</v>
      </c>
      <c r="B11" s="8"/>
      <c r="C11" s="447"/>
      <c r="D11" s="447"/>
      <c r="E11" s="44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06"/>
      <c r="Z11" s="206"/>
      <c r="AA11" s="206"/>
      <c r="AB11" s="206"/>
      <c r="AC11" s="206"/>
      <c r="AD11" s="206"/>
      <c r="AE11" s="328"/>
      <c r="AF11" s="198" t="s">
        <v>60</v>
      </c>
      <c r="AG11" s="190">
        <v>3.5</v>
      </c>
      <c r="AH11" s="190">
        <v>0</v>
      </c>
      <c r="AI11" s="190">
        <v>20.68</v>
      </c>
      <c r="AJ11" s="190"/>
      <c r="AK11" s="190"/>
      <c r="AL11" s="190"/>
      <c r="AM11" s="190"/>
      <c r="AN11" s="190"/>
      <c r="AO11" s="190"/>
      <c r="AP11" s="190"/>
      <c r="AQ11" s="190"/>
      <c r="AR11" s="193"/>
      <c r="AS11" s="193"/>
      <c r="AT11" s="190"/>
      <c r="AU11" s="190"/>
    </row>
    <row r="12" spans="32:35" ht="11.25">
      <c r="AF12" s="198" t="s">
        <v>61</v>
      </c>
      <c r="AG12" s="326">
        <v>6.4</v>
      </c>
      <c r="AH12" s="190">
        <v>0</v>
      </c>
      <c r="AI12" s="190">
        <v>21.58</v>
      </c>
    </row>
    <row r="13" spans="32:35" ht="11.25">
      <c r="AF13" s="198" t="s">
        <v>62</v>
      </c>
      <c r="AG13" s="326">
        <v>10.4</v>
      </c>
      <c r="AH13" s="190">
        <v>0</v>
      </c>
      <c r="AI13" s="190">
        <v>33.52</v>
      </c>
    </row>
    <row r="14" spans="32:35" ht="11.25">
      <c r="AF14" s="198" t="s">
        <v>102</v>
      </c>
      <c r="AG14" s="326">
        <v>11.5</v>
      </c>
      <c r="AH14" s="190">
        <v>0</v>
      </c>
      <c r="AI14" s="190">
        <v>22.3</v>
      </c>
    </row>
    <row r="15" spans="32:35" ht="11.25">
      <c r="AF15" s="198" t="s">
        <v>63</v>
      </c>
      <c r="AG15" s="326">
        <v>17.1</v>
      </c>
      <c r="AH15" s="190">
        <v>0</v>
      </c>
      <c r="AI15" s="190">
        <v>18.4</v>
      </c>
    </row>
    <row r="16" spans="32:35" ht="11.25">
      <c r="AF16" s="198" t="s">
        <v>103</v>
      </c>
      <c r="AG16" s="326">
        <v>19.1</v>
      </c>
      <c r="AH16" s="190">
        <v>0</v>
      </c>
      <c r="AI16" s="190">
        <v>14.54</v>
      </c>
    </row>
    <row r="17" spans="32:35" ht="11.25">
      <c r="AF17" s="198" t="s">
        <v>65</v>
      </c>
      <c r="AG17" s="190">
        <v>4.6</v>
      </c>
      <c r="AH17" s="190">
        <v>0</v>
      </c>
      <c r="AI17" s="190">
        <v>25.7</v>
      </c>
    </row>
    <row r="18" spans="32:35" ht="11.25">
      <c r="AF18" s="198" t="s">
        <v>66</v>
      </c>
      <c r="AG18" s="190">
        <v>7.8</v>
      </c>
      <c r="AH18" s="190">
        <v>0</v>
      </c>
      <c r="AI18" s="190">
        <v>21.86</v>
      </c>
    </row>
    <row r="19" spans="32:35" ht="11.25">
      <c r="AF19" s="198" t="s">
        <v>67</v>
      </c>
      <c r="AG19" s="190">
        <v>8.4</v>
      </c>
      <c r="AH19" s="190">
        <v>0</v>
      </c>
      <c r="AI19" s="190">
        <v>15.78</v>
      </c>
    </row>
    <row r="20" spans="1:35" ht="30" customHeight="1">
      <c r="A20" s="452"/>
      <c r="B20" s="454" t="s">
        <v>88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1" t="s">
        <v>25</v>
      </c>
      <c r="O20" s="451"/>
      <c r="P20" s="420"/>
      <c r="AF20" s="198" t="s">
        <v>68</v>
      </c>
      <c r="AG20" s="198">
        <v>5</v>
      </c>
      <c r="AH20" s="198">
        <v>0</v>
      </c>
      <c r="AI20" s="198">
        <v>18.98</v>
      </c>
    </row>
    <row r="21" spans="1:16" ht="9.75" customHeight="1">
      <c r="A21" s="453"/>
      <c r="B21" s="163" t="s">
        <v>26</v>
      </c>
      <c r="C21" s="208" t="s">
        <v>22</v>
      </c>
      <c r="D21" s="208" t="s">
        <v>27</v>
      </c>
      <c r="E21" s="208" t="s">
        <v>28</v>
      </c>
      <c r="F21" s="208" t="s">
        <v>29</v>
      </c>
      <c r="G21" s="208" t="s">
        <v>30</v>
      </c>
      <c r="H21" s="208" t="s">
        <v>31</v>
      </c>
      <c r="I21" s="208" t="s">
        <v>32</v>
      </c>
      <c r="J21" s="208" t="s">
        <v>23</v>
      </c>
      <c r="K21" s="208" t="s">
        <v>33</v>
      </c>
      <c r="L21" s="208" t="s">
        <v>24</v>
      </c>
      <c r="M21" s="208" t="s">
        <v>25</v>
      </c>
      <c r="N21" s="209" t="str">
        <f>N6</f>
        <v>2011/12</v>
      </c>
      <c r="O21" s="341" t="str">
        <f>O6</f>
        <v>2012/13</v>
      </c>
      <c r="P21" s="208" t="s">
        <v>0</v>
      </c>
    </row>
    <row r="22" spans="1:16" ht="11.25">
      <c r="A22" s="340" t="s">
        <v>125</v>
      </c>
      <c r="B22" s="338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284">
        <v>0</v>
      </c>
      <c r="N22" s="286">
        <v>38.3</v>
      </c>
      <c r="O22" s="342">
        <v>0</v>
      </c>
      <c r="P22" s="122">
        <f>IF(N22&lt;&gt;0,(O22-N22)/N22,0)</f>
        <v>-1</v>
      </c>
    </row>
    <row r="23" spans="1:16" ht="11.25">
      <c r="A23" s="83"/>
      <c r="B23" s="338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38"/>
      <c r="O23" s="342"/>
      <c r="P23" s="122"/>
    </row>
    <row r="24" spans="1:16" ht="11.25">
      <c r="A24" s="182" t="s">
        <v>34</v>
      </c>
      <c r="B24" s="178">
        <f aca="true" t="shared" si="1" ref="B24:O24">SUM(B22:B22)</f>
        <v>0</v>
      </c>
      <c r="C24" s="178">
        <f t="shared" si="1"/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38.3</v>
      </c>
      <c r="O24" s="178">
        <f t="shared" si="1"/>
        <v>0</v>
      </c>
      <c r="P24" s="271">
        <f>IF(N24&lt;&gt;0,(O24-N24)/N24,0)</f>
        <v>-1</v>
      </c>
    </row>
    <row r="25" spans="1:16" ht="11.25">
      <c r="A25" s="11" t="s">
        <v>21</v>
      </c>
      <c r="B25" s="8"/>
      <c r="C25" s="447"/>
      <c r="D25" s="447"/>
      <c r="E25" s="447"/>
      <c r="F25" s="9">
        <f>SUM(E22:E22)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</row>
    <row r="32" spans="3:10" ht="15">
      <c r="C32" s="445" t="s">
        <v>90</v>
      </c>
      <c r="D32" s="445"/>
      <c r="E32" s="445"/>
      <c r="F32" s="445"/>
      <c r="G32" s="445"/>
      <c r="H32" s="445"/>
      <c r="I32" s="445"/>
      <c r="J32" s="445"/>
    </row>
  </sheetData>
  <mergeCells count="9">
    <mergeCell ref="A2:P2"/>
    <mergeCell ref="A5:A6"/>
    <mergeCell ref="B5:P5"/>
    <mergeCell ref="C11:E11"/>
    <mergeCell ref="N20:O20"/>
    <mergeCell ref="A20:A21"/>
    <mergeCell ref="C25:E25"/>
    <mergeCell ref="C32:J32"/>
    <mergeCell ref="B20:M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N4">
      <selection activeCell="F19" sqref="F19"/>
    </sheetView>
  </sheetViews>
  <sheetFormatPr defaultColWidth="11.421875" defaultRowHeight="12.75"/>
  <cols>
    <col min="1" max="1" width="16.28125" style="117" customWidth="1"/>
    <col min="2" max="12" width="6.57421875" style="117" bestFit="1" customWidth="1"/>
    <col min="13" max="13" width="7.140625" style="117" customWidth="1"/>
    <col min="14" max="15" width="7.8515625" style="117" bestFit="1" customWidth="1"/>
    <col min="16" max="16" width="5.7109375" style="117" customWidth="1"/>
    <col min="17" max="18" width="5.28125" style="117" customWidth="1"/>
    <col min="19" max="31" width="5.28125" style="327" customWidth="1"/>
    <col min="32" max="35" width="6.57421875" style="327" bestFit="1" customWidth="1"/>
    <col min="36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8">
        <v>0</v>
      </c>
      <c r="N7" s="274">
        <v>0</v>
      </c>
      <c r="O7" s="238">
        <v>0</v>
      </c>
      <c r="P7" s="122">
        <f>IF(N7&lt;&gt;0,(O7-N7)/N7,0)</f>
        <v>0</v>
      </c>
      <c r="AF7" s="413"/>
      <c r="AG7" s="189"/>
      <c r="AH7" s="189"/>
      <c r="AI7" s="189"/>
      <c r="AJ7" s="189"/>
      <c r="AK7" s="189"/>
      <c r="AL7" s="193"/>
      <c r="AM7" s="63"/>
      <c r="AN7" s="63"/>
      <c r="AS7" s="200"/>
      <c r="AT7" s="200"/>
      <c r="AV7" s="63"/>
    </row>
    <row r="8" spans="1:52" s="82" customFormat="1" ht="15.75" customHeight="1">
      <c r="A8" s="137" t="s">
        <v>13</v>
      </c>
      <c r="B8" s="85">
        <v>1113.26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2">
        <v>0</v>
      </c>
      <c r="M8" s="104">
        <v>0</v>
      </c>
      <c r="N8" s="88">
        <v>986.95</v>
      </c>
      <c r="O8" s="89">
        <v>1113.26</v>
      </c>
      <c r="P8" s="122">
        <f>IF(N8&lt;&gt;0,(O8-N8)/N8,0)</f>
        <v>0.127980140837935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137" t="s">
        <v>8</v>
      </c>
      <c r="B9" s="85">
        <v>668.2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2">
        <v>0</v>
      </c>
      <c r="M9" s="104">
        <v>0</v>
      </c>
      <c r="N9" s="88">
        <v>623.8</v>
      </c>
      <c r="O9" s="89">
        <v>668.2</v>
      </c>
      <c r="P9" s="122">
        <f aca="true" t="shared" si="0" ref="P9:P26">IF(N8&lt;&gt;0,(O9-N8)/N8,0)</f>
        <v>-0.32296468919398147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5"/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137" t="s">
        <v>1</v>
      </c>
      <c r="B10" s="85">
        <v>1293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2">
        <v>0</v>
      </c>
      <c r="M10" s="104">
        <v>0</v>
      </c>
      <c r="N10" s="88">
        <v>1182</v>
      </c>
      <c r="O10" s="89">
        <v>1293</v>
      </c>
      <c r="P10" s="122">
        <f t="shared" si="0"/>
        <v>1.072779737095223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5"/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137" t="s">
        <v>16</v>
      </c>
      <c r="B11" s="85">
        <v>3694.9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2">
        <v>0</v>
      </c>
      <c r="M11" s="104">
        <v>0</v>
      </c>
      <c r="N11" s="88">
        <v>4265.5</v>
      </c>
      <c r="O11" s="89">
        <v>3694.9</v>
      </c>
      <c r="P11" s="122">
        <f t="shared" si="0"/>
        <v>2.1259729272419627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5"/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137" t="s">
        <v>2</v>
      </c>
      <c r="B12" s="85">
        <v>3232.1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2">
        <v>0</v>
      </c>
      <c r="M12" s="104">
        <v>0</v>
      </c>
      <c r="N12" s="88">
        <v>3831.2</v>
      </c>
      <c r="O12" s="89">
        <v>3232.1</v>
      </c>
      <c r="P12" s="122">
        <f t="shared" si="0"/>
        <v>-0.24226937053100459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/>
      <c r="AF12" s="404" t="s">
        <v>44</v>
      </c>
      <c r="AG12" s="403" t="s">
        <v>106</v>
      </c>
      <c r="AH12" s="325" t="s">
        <v>89</v>
      </c>
      <c r="AI12" s="198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138" t="s">
        <v>18</v>
      </c>
      <c r="B13" s="85">
        <v>3770.96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2">
        <v>0</v>
      </c>
      <c r="M13" s="104">
        <v>0</v>
      </c>
      <c r="N13" s="88">
        <v>3663.21</v>
      </c>
      <c r="O13" s="89">
        <v>3770.96</v>
      </c>
      <c r="P13" s="122">
        <f t="shared" si="0"/>
        <v>-0.015723533096679836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94</v>
      </c>
      <c r="AF13" s="195">
        <v>114551.192</v>
      </c>
      <c r="AG13" s="189">
        <v>104449.47100000002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137" t="s">
        <v>14</v>
      </c>
      <c r="B14" s="85">
        <v>0.9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2">
        <v>0</v>
      </c>
      <c r="M14" s="104">
        <v>0</v>
      </c>
      <c r="N14" s="88">
        <v>0</v>
      </c>
      <c r="O14" s="89">
        <v>0.9</v>
      </c>
      <c r="P14" s="122">
        <f t="shared" si="0"/>
        <v>-0.9997543138395014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22</v>
      </c>
      <c r="AF14" s="195">
        <v>126998.27700000007</v>
      </c>
      <c r="AG14" s="189"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138" t="s">
        <v>15</v>
      </c>
      <c r="B15" s="85">
        <v>852.3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2">
        <v>0</v>
      </c>
      <c r="M15" s="104">
        <v>0</v>
      </c>
      <c r="N15" s="94">
        <v>1067.7</v>
      </c>
      <c r="O15" s="89">
        <v>852.3</v>
      </c>
      <c r="P15" s="122">
        <f t="shared" si="0"/>
        <v>0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95</v>
      </c>
      <c r="AF15" s="195">
        <v>125065.36199999998</v>
      </c>
      <c r="AG15" s="189"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138" t="s">
        <v>19</v>
      </c>
      <c r="B16" s="91">
        <v>333.5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82">
        <v>0</v>
      </c>
      <c r="M16" s="104">
        <v>0</v>
      </c>
      <c r="N16" s="266">
        <v>753.3</v>
      </c>
      <c r="O16" s="95">
        <v>333.5</v>
      </c>
      <c r="P16" s="122">
        <f t="shared" si="0"/>
        <v>-0.6876463426056009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96</v>
      </c>
      <c r="AF16" s="195">
        <v>123970.51</v>
      </c>
      <c r="AG16" s="189"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28" t="s">
        <v>20</v>
      </c>
      <c r="B17" s="262">
        <v>22088.9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17">
        <v>0</v>
      </c>
      <c r="M17" s="265">
        <v>0</v>
      </c>
      <c r="N17" s="266">
        <v>24206.2</v>
      </c>
      <c r="O17" s="267">
        <v>22088.9</v>
      </c>
      <c r="P17" s="242">
        <f t="shared" si="0"/>
        <v>28.322846143634678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97</v>
      </c>
      <c r="AF17" s="195">
        <v>136141.64200000002</v>
      </c>
      <c r="AG17" s="190"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28" t="s">
        <v>3</v>
      </c>
      <c r="B18" s="262">
        <v>46836.51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17">
        <v>0</v>
      </c>
      <c r="M18" s="265">
        <v>0</v>
      </c>
      <c r="N18" s="266">
        <v>48767.4</v>
      </c>
      <c r="O18" s="267">
        <v>46836.51</v>
      </c>
      <c r="P18" s="242">
        <f t="shared" si="0"/>
        <v>0.9348972577273591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98</v>
      </c>
      <c r="AF18" s="195">
        <v>144986.283</v>
      </c>
      <c r="AG18" s="190"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228" t="s">
        <v>9</v>
      </c>
      <c r="B19" s="262">
        <v>7424.2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17">
        <v>0</v>
      </c>
      <c r="M19" s="265">
        <v>0</v>
      </c>
      <c r="N19" s="94">
        <v>9214.7</v>
      </c>
      <c r="O19" s="267">
        <v>7424.2</v>
      </c>
      <c r="P19" s="242">
        <f t="shared" si="0"/>
        <v>-0.8477630548276103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99</v>
      </c>
      <c r="AF19" s="195">
        <v>142469.65599999996</v>
      </c>
      <c r="AG19" s="190">
        <v>0</v>
      </c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">
        <v>4</v>
      </c>
      <c r="B20" s="91">
        <v>4323.99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2">
        <v>0</v>
      </c>
      <c r="M20" s="93">
        <v>0</v>
      </c>
      <c r="N20" s="94">
        <v>5664.27</v>
      </c>
      <c r="O20" s="95">
        <v>4323.99</v>
      </c>
      <c r="P20" s="270">
        <f t="shared" si="0"/>
        <v>-0.5307508654649636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8" t="s">
        <v>100</v>
      </c>
      <c r="AF20" s="195">
        <v>133478.22</v>
      </c>
      <c r="AG20" s="326">
        <v>0</v>
      </c>
      <c r="AH20" s="326"/>
      <c r="AI20" s="326"/>
      <c r="AJ20" s="326"/>
      <c r="AK20" s="326"/>
      <c r="AL20" s="202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">
        <v>10</v>
      </c>
      <c r="B21" s="91">
        <v>776.5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  <c r="M21" s="93">
        <v>0</v>
      </c>
      <c r="N21" s="94">
        <v>1137.2</v>
      </c>
      <c r="O21" s="95">
        <v>776.5</v>
      </c>
      <c r="P21" s="122">
        <f t="shared" si="0"/>
        <v>-0.862912608332583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8" t="s">
        <v>23</v>
      </c>
      <c r="AF21" s="195">
        <v>136560.41400000002</v>
      </c>
      <c r="AG21" s="326">
        <v>0</v>
      </c>
      <c r="AH21" s="326"/>
      <c r="AI21" s="326"/>
      <c r="AJ21" s="326"/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8" t="s">
        <v>12</v>
      </c>
      <c r="B22" s="91">
        <v>920.6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2">
        <v>0</v>
      </c>
      <c r="M22" s="93">
        <v>0</v>
      </c>
      <c r="N22" s="94">
        <v>1351.2</v>
      </c>
      <c r="O22" s="95">
        <v>920.6</v>
      </c>
      <c r="P22" s="122">
        <f t="shared" si="0"/>
        <v>-0.1904678156876539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8" t="s">
        <v>101</v>
      </c>
      <c r="AF22" s="195">
        <v>117272.80699999993</v>
      </c>
      <c r="AG22" s="326">
        <v>0</v>
      </c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229" t="s">
        <v>5</v>
      </c>
      <c r="B23" s="91">
        <v>3198.79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424">
        <v>0</v>
      </c>
      <c r="M23" s="95">
        <v>0</v>
      </c>
      <c r="N23" s="98">
        <v>4070.8</v>
      </c>
      <c r="O23" s="95">
        <v>3198.79</v>
      </c>
      <c r="P23" s="270">
        <f t="shared" si="0"/>
        <v>1.367369745411486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24</v>
      </c>
      <c r="AF23" s="195">
        <v>108862.75500000003</v>
      </c>
      <c r="AG23" s="190">
        <v>0</v>
      </c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137" t="s">
        <v>6</v>
      </c>
      <c r="B24" s="75">
        <v>3736.56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96">
        <v>0</v>
      </c>
      <c r="M24" s="97">
        <v>0</v>
      </c>
      <c r="N24" s="101">
        <v>3471.26</v>
      </c>
      <c r="O24" s="99">
        <v>3736.56</v>
      </c>
      <c r="P24" s="270">
        <f t="shared" si="0"/>
        <v>-0.08210671121155552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25</v>
      </c>
      <c r="AF24" s="195">
        <v>100689.22399999996</v>
      </c>
      <c r="AG24" s="190">
        <v>0</v>
      </c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138" t="s">
        <v>11</v>
      </c>
      <c r="B25" s="100">
        <v>148.8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82">
        <v>0</v>
      </c>
      <c r="M25" s="104">
        <v>0</v>
      </c>
      <c r="N25" s="101">
        <v>156.8</v>
      </c>
      <c r="O25" s="102">
        <v>148.8</v>
      </c>
      <c r="P25" s="122">
        <f t="shared" si="0"/>
        <v>-0.9571337208967349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v>35.5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82">
        <v>0</v>
      </c>
      <c r="M26" s="104">
        <v>0</v>
      </c>
      <c r="N26" s="430">
        <v>137.7</v>
      </c>
      <c r="O26" s="102">
        <v>35.5</v>
      </c>
      <c r="P26" s="122">
        <f t="shared" si="0"/>
        <v>-0.7735969387755102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104449.47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431">
        <f>SUM(N7:N26)</f>
        <v>114551.19</v>
      </c>
      <c r="O27" s="178">
        <f t="shared" si="1"/>
        <v>104449.47</v>
      </c>
      <c r="P27" s="271">
        <f>-(O27-N27)/N27</f>
        <v>0.08818520348850152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 t="s">
        <v>56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76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36" t="s">
        <v>17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286">
        <v>11.5</v>
      </c>
      <c r="O35" s="285">
        <v>0</v>
      </c>
      <c r="P35" s="122">
        <f>IF(N35&lt;&gt;0,(O35-N35)/N35,0)</f>
        <v>-1</v>
      </c>
    </row>
    <row r="36" spans="1:16" ht="11.25">
      <c r="A36" s="137" t="s">
        <v>13</v>
      </c>
      <c r="B36" s="296">
        <v>158.01</v>
      </c>
      <c r="C36" s="296">
        <v>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0</v>
      </c>
      <c r="M36" s="296">
        <v>0</v>
      </c>
      <c r="N36" s="297">
        <v>434.12</v>
      </c>
      <c r="O36" s="298">
        <v>158.01</v>
      </c>
      <c r="P36" s="122">
        <f aca="true" t="shared" si="2" ref="P36:P55">IF(N36&lt;&gt;0,(O36-N36)/N36,0)</f>
        <v>-0.6360222979821247</v>
      </c>
    </row>
    <row r="37" spans="1:16" ht="11.25">
      <c r="A37" s="137" t="s">
        <v>8</v>
      </c>
      <c r="B37" s="296">
        <v>18</v>
      </c>
      <c r="C37" s="296">
        <v>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  <c r="K37" s="296">
        <v>0</v>
      </c>
      <c r="L37" s="296">
        <v>0</v>
      </c>
      <c r="M37" s="296">
        <v>0</v>
      </c>
      <c r="N37" s="297">
        <v>99</v>
      </c>
      <c r="O37" s="298">
        <v>18</v>
      </c>
      <c r="P37" s="122">
        <f t="shared" si="2"/>
        <v>-0.8181818181818182</v>
      </c>
    </row>
    <row r="38" spans="1:16" ht="11.25">
      <c r="A38" s="137" t="s">
        <v>1</v>
      </c>
      <c r="B38" s="296">
        <v>371.7</v>
      </c>
      <c r="C38" s="296">
        <v>0</v>
      </c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296">
        <v>0</v>
      </c>
      <c r="M38" s="296">
        <v>0</v>
      </c>
      <c r="N38" s="297">
        <v>260.1</v>
      </c>
      <c r="O38" s="298">
        <v>371.7</v>
      </c>
      <c r="P38" s="122">
        <f t="shared" si="2"/>
        <v>0.42906574394463654</v>
      </c>
    </row>
    <row r="39" spans="1:16" ht="11.25">
      <c r="A39" s="137" t="s">
        <v>16</v>
      </c>
      <c r="B39" s="296">
        <v>215.5</v>
      </c>
      <c r="C39" s="296">
        <v>0</v>
      </c>
      <c r="D39" s="296">
        <v>0</v>
      </c>
      <c r="E39" s="296">
        <v>0</v>
      </c>
      <c r="F39" s="296">
        <v>0</v>
      </c>
      <c r="G39" s="296">
        <v>0</v>
      </c>
      <c r="H39" s="296">
        <v>0</v>
      </c>
      <c r="I39" s="296">
        <v>0</v>
      </c>
      <c r="J39" s="296">
        <v>0</v>
      </c>
      <c r="K39" s="296">
        <v>0</v>
      </c>
      <c r="L39" s="296">
        <v>0</v>
      </c>
      <c r="M39" s="296">
        <v>0</v>
      </c>
      <c r="N39" s="297">
        <v>981.94</v>
      </c>
      <c r="O39" s="298">
        <v>215.5</v>
      </c>
      <c r="P39" s="122">
        <f t="shared" si="2"/>
        <v>-0.7805364889911808</v>
      </c>
    </row>
    <row r="40" spans="1:16" ht="11.25">
      <c r="A40" s="137" t="s">
        <v>2</v>
      </c>
      <c r="B40" s="296">
        <v>689.5</v>
      </c>
      <c r="C40" s="296">
        <v>0</v>
      </c>
      <c r="D40" s="296">
        <v>0</v>
      </c>
      <c r="E40" s="296">
        <v>0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  <c r="K40" s="296">
        <v>0</v>
      </c>
      <c r="L40" s="296">
        <v>0</v>
      </c>
      <c r="M40" s="296">
        <v>0</v>
      </c>
      <c r="N40" s="297">
        <v>674.9</v>
      </c>
      <c r="O40" s="298">
        <v>689.5</v>
      </c>
      <c r="P40" s="122">
        <f t="shared" si="2"/>
        <v>0.021632834493999144</v>
      </c>
    </row>
    <row r="41" spans="1:16" ht="11.25">
      <c r="A41" s="138" t="s">
        <v>18</v>
      </c>
      <c r="B41" s="296">
        <v>380.06</v>
      </c>
      <c r="C41" s="296">
        <v>0</v>
      </c>
      <c r="D41" s="296">
        <v>0</v>
      </c>
      <c r="E41" s="296">
        <v>0</v>
      </c>
      <c r="F41" s="296">
        <v>0</v>
      </c>
      <c r="G41" s="296">
        <v>0</v>
      </c>
      <c r="H41" s="296">
        <v>0</v>
      </c>
      <c r="I41" s="296">
        <v>0</v>
      </c>
      <c r="J41" s="296">
        <v>0</v>
      </c>
      <c r="K41" s="296">
        <v>0</v>
      </c>
      <c r="L41" s="296">
        <v>0</v>
      </c>
      <c r="M41" s="296">
        <v>0</v>
      </c>
      <c r="N41" s="297">
        <v>585.8</v>
      </c>
      <c r="O41" s="298">
        <v>380.06</v>
      </c>
      <c r="P41" s="122">
        <f t="shared" si="2"/>
        <v>-0.3512120177534994</v>
      </c>
    </row>
    <row r="42" spans="1:16" ht="11.25">
      <c r="A42" s="137" t="s">
        <v>14</v>
      </c>
      <c r="B42" s="296">
        <v>142.1</v>
      </c>
      <c r="C42" s="296">
        <v>0</v>
      </c>
      <c r="D42" s="296">
        <v>0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  <c r="K42" s="296">
        <v>0</v>
      </c>
      <c r="L42" s="296">
        <v>0</v>
      </c>
      <c r="M42" s="296">
        <v>0</v>
      </c>
      <c r="N42" s="297">
        <v>141.8</v>
      </c>
      <c r="O42" s="298">
        <v>142.1</v>
      </c>
      <c r="P42" s="122">
        <f t="shared" si="2"/>
        <v>0.002115655853314407</v>
      </c>
    </row>
    <row r="43" spans="1:16" ht="11.25">
      <c r="A43" s="138" t="s">
        <v>15</v>
      </c>
      <c r="B43" s="296">
        <v>625.1</v>
      </c>
      <c r="C43" s="296">
        <v>0</v>
      </c>
      <c r="D43" s="296">
        <v>0</v>
      </c>
      <c r="E43" s="296">
        <v>0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296">
        <v>0</v>
      </c>
      <c r="N43" s="297">
        <v>397.6</v>
      </c>
      <c r="O43" s="298">
        <v>625.1</v>
      </c>
      <c r="P43" s="122">
        <f t="shared" si="2"/>
        <v>0.5721830985915493</v>
      </c>
    </row>
    <row r="44" spans="1:16" ht="11.25">
      <c r="A44" s="138" t="s">
        <v>19</v>
      </c>
      <c r="B44" s="296">
        <v>27.9</v>
      </c>
      <c r="C44" s="296">
        <v>0</v>
      </c>
      <c r="D44" s="296">
        <v>0</v>
      </c>
      <c r="E44" s="296">
        <v>0</v>
      </c>
      <c r="F44" s="296">
        <v>0</v>
      </c>
      <c r="G44" s="296">
        <v>0</v>
      </c>
      <c r="H44" s="296">
        <v>0</v>
      </c>
      <c r="I44" s="296">
        <v>0</v>
      </c>
      <c r="J44" s="296">
        <v>0</v>
      </c>
      <c r="K44" s="296">
        <v>0</v>
      </c>
      <c r="L44" s="296">
        <v>0</v>
      </c>
      <c r="M44" s="296">
        <v>0</v>
      </c>
      <c r="N44" s="297">
        <v>-13.7</v>
      </c>
      <c r="O44" s="298">
        <v>27.9</v>
      </c>
      <c r="P44" s="122">
        <f t="shared" si="2"/>
        <v>-3.0364963503649633</v>
      </c>
    </row>
    <row r="45" spans="1:16" ht="12.75">
      <c r="A45" s="228" t="s">
        <v>20</v>
      </c>
      <c r="B45" s="264">
        <v>2838.6</v>
      </c>
      <c r="C45" s="264">
        <v>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3">
        <v>4896.3</v>
      </c>
      <c r="O45" s="269">
        <v>2838.6</v>
      </c>
      <c r="P45" s="242">
        <f t="shared" si="2"/>
        <v>-0.42025611175785804</v>
      </c>
    </row>
    <row r="46" spans="1:16" ht="12.75">
      <c r="A46" s="228" t="s">
        <v>3</v>
      </c>
      <c r="B46" s="299">
        <v>6422.03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99">
        <v>0</v>
      </c>
      <c r="N46" s="300">
        <v>14199.74</v>
      </c>
      <c r="O46" s="301">
        <v>6422.03</v>
      </c>
      <c r="P46" s="242">
        <f t="shared" si="2"/>
        <v>-0.5477360853086043</v>
      </c>
    </row>
    <row r="47" spans="1:16" ht="11.25">
      <c r="A47" s="137" t="s">
        <v>9</v>
      </c>
      <c r="B47" s="110">
        <v>1018.9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289">
        <v>1217.7</v>
      </c>
      <c r="O47" s="218">
        <v>1018.9</v>
      </c>
      <c r="P47" s="122">
        <f t="shared" si="2"/>
        <v>-0.16325860228299258</v>
      </c>
    </row>
    <row r="48" spans="1:16" ht="11.25">
      <c r="A48" s="137" t="s">
        <v>4</v>
      </c>
      <c r="B48" s="110">
        <v>637.93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289">
        <v>1045.45</v>
      </c>
      <c r="O48" s="218">
        <v>637.93</v>
      </c>
      <c r="P48" s="122">
        <f t="shared" si="2"/>
        <v>-0.3898034339279737</v>
      </c>
    </row>
    <row r="49" spans="1:16" ht="11.25">
      <c r="A49" s="137" t="s">
        <v>10</v>
      </c>
      <c r="B49" s="75">
        <v>408.5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232">
        <v>214.82</v>
      </c>
      <c r="O49" s="227">
        <v>408.5</v>
      </c>
      <c r="P49" s="122">
        <f t="shared" si="2"/>
        <v>0.901592030537194</v>
      </c>
    </row>
    <row r="50" spans="1:16" ht="11.25">
      <c r="A50" s="138" t="s">
        <v>12</v>
      </c>
      <c r="B50" s="75">
        <v>194.6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232">
        <v>246.9</v>
      </c>
      <c r="O50" s="227">
        <v>194.6</v>
      </c>
      <c r="P50" s="122">
        <f t="shared" si="2"/>
        <v>-0.21182665046577565</v>
      </c>
    </row>
    <row r="51" spans="1:16" ht="11.25">
      <c r="A51" s="229" t="s">
        <v>5</v>
      </c>
      <c r="B51" s="75">
        <v>929.12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232">
        <v>1133.71</v>
      </c>
      <c r="O51" s="227">
        <v>929.12</v>
      </c>
      <c r="P51" s="122">
        <f t="shared" si="2"/>
        <v>-0.18046061162025565</v>
      </c>
    </row>
    <row r="52" spans="1:16" ht="11.25">
      <c r="A52" s="137" t="s">
        <v>6</v>
      </c>
      <c r="B52" s="75">
        <v>629.69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232">
        <v>714.81</v>
      </c>
      <c r="O52" s="227">
        <v>629.69</v>
      </c>
      <c r="P52" s="122">
        <f t="shared" si="2"/>
        <v>-0.11908059484338482</v>
      </c>
    </row>
    <row r="53" spans="1:16" ht="11.25">
      <c r="A53" s="138" t="s">
        <v>11</v>
      </c>
      <c r="B53" s="75">
        <v>38.2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232">
        <v>17.4</v>
      </c>
      <c r="O53" s="227">
        <v>38.2</v>
      </c>
      <c r="P53" s="122">
        <f t="shared" si="2"/>
        <v>1.195402298850575</v>
      </c>
    </row>
    <row r="54" spans="1:16" ht="11.25">
      <c r="A54" s="138" t="s">
        <v>37</v>
      </c>
      <c r="B54" s="75">
        <v>70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2">
        <v>42.1</v>
      </c>
      <c r="O54" s="227">
        <v>70</v>
      </c>
      <c r="P54" s="122">
        <f t="shared" si="2"/>
        <v>0.66270783847981</v>
      </c>
    </row>
    <row r="55" spans="1:16" ht="11.25">
      <c r="A55" s="182" t="s">
        <v>34</v>
      </c>
      <c r="B55" s="181">
        <f aca="true" t="shared" si="3" ref="B55:O55">SUM(B35:B54)</f>
        <v>15815.440000000002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27301.99</v>
      </c>
      <c r="O55" s="181">
        <f t="shared" si="3"/>
        <v>15815.440000000002</v>
      </c>
      <c r="P55" s="271">
        <f t="shared" si="2"/>
        <v>-0.4207220792330522</v>
      </c>
    </row>
    <row r="59" spans="2:9" ht="15">
      <c r="B59" s="445" t="s">
        <v>80</v>
      </c>
      <c r="C59" s="445"/>
      <c r="D59" s="445"/>
      <c r="E59" s="445"/>
      <c r="F59" s="445"/>
      <c r="G59" s="445"/>
      <c r="H59" s="445"/>
      <c r="I59" s="445"/>
    </row>
  </sheetData>
  <mergeCells count="8">
    <mergeCell ref="B59:I59"/>
    <mergeCell ref="A2:P2"/>
    <mergeCell ref="A5:A6"/>
    <mergeCell ref="A33:A34"/>
    <mergeCell ref="B5:P5"/>
    <mergeCell ref="C28:E28"/>
    <mergeCell ref="N33:O33"/>
    <mergeCell ref="B33:M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2012-07-18T09:41:50Z</cp:lastPrinted>
  <dcterms:created xsi:type="dcterms:W3CDTF">2003-01-14T15:10:25Z</dcterms:created>
  <dcterms:modified xsi:type="dcterms:W3CDTF">2012-09-10T07:09:39Z</dcterms:modified>
  <cp:category/>
  <cp:version/>
  <cp:contentType/>
  <cp:contentStatus/>
</cp:coreProperties>
</file>