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AIDES NATIONALES\API_GECRI\GECRI\SUIVI des DISPOSITIFS\PILOTAGE GECRI\FAQ disposiitfs\"/>
    </mc:Choice>
  </mc:AlternateContent>
  <bookViews>
    <workbookView xWindow="0" yWindow="0" windowWidth="19290" windowHeight="11115"/>
  </bookViews>
  <sheets>
    <sheet name="FAQ" sheetId="1" r:id="rId1"/>
    <sheet name="VIN exemples volumes (V2)" sheetId="3" r:id="rId2"/>
  </sheets>
  <definedNames>
    <definedName name="_xlnm._FilterDatabase" localSheetId="0" hidden="1">FAQ!$A$1:$L$1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7" i="3" l="1"/>
  <c r="N28" i="3" s="1"/>
  <c r="N29" i="3" s="1"/>
  <c r="N5" i="3"/>
  <c r="N8" i="3" s="1"/>
  <c r="N12" i="3" l="1"/>
  <c r="N15" i="3" s="1"/>
  <c r="N33" i="3"/>
  <c r="N31" i="3"/>
  <c r="N32" i="3"/>
  <c r="N30" i="3"/>
  <c r="D30" i="3"/>
  <c r="E30" i="3"/>
  <c r="F30" i="3"/>
  <c r="G30" i="3"/>
  <c r="H30" i="3"/>
  <c r="I30" i="3"/>
  <c r="J30" i="3"/>
  <c r="K30" i="3"/>
  <c r="L30" i="3"/>
  <c r="C30" i="3"/>
  <c r="D13" i="3"/>
  <c r="E13" i="3"/>
  <c r="F13" i="3"/>
  <c r="G13" i="3"/>
  <c r="H13" i="3"/>
  <c r="I13" i="3"/>
  <c r="J13" i="3"/>
  <c r="K13" i="3"/>
  <c r="L13" i="3"/>
  <c r="D33" i="3"/>
  <c r="E33" i="3"/>
  <c r="F33" i="3"/>
  <c r="G33" i="3"/>
  <c r="H33" i="3"/>
  <c r="I33" i="3"/>
  <c r="J33" i="3"/>
  <c r="K33" i="3"/>
  <c r="L33" i="3"/>
  <c r="C33" i="3"/>
  <c r="D31" i="3"/>
  <c r="E31" i="3"/>
  <c r="F31" i="3"/>
  <c r="G31" i="3"/>
  <c r="H31" i="3"/>
  <c r="I31" i="3"/>
  <c r="J31" i="3"/>
  <c r="K31" i="3"/>
  <c r="L31" i="3"/>
  <c r="C31" i="3"/>
  <c r="D16" i="3"/>
  <c r="E16" i="3"/>
  <c r="F16" i="3"/>
  <c r="G16" i="3"/>
  <c r="H16" i="3"/>
  <c r="I16" i="3"/>
  <c r="J16" i="3"/>
  <c r="K16" i="3"/>
  <c r="L16" i="3"/>
  <c r="D14" i="3"/>
  <c r="E14" i="3"/>
  <c r="F14" i="3"/>
  <c r="G14" i="3"/>
  <c r="H14" i="3"/>
  <c r="I14" i="3"/>
  <c r="J14" i="3"/>
  <c r="K14" i="3"/>
  <c r="L14" i="3"/>
  <c r="N16" i="3" l="1"/>
  <c r="N13" i="3"/>
  <c r="N14" i="3"/>
  <c r="C32" i="3"/>
  <c r="L32" i="3"/>
  <c r="K32" i="3"/>
  <c r="J32" i="3"/>
  <c r="I32" i="3"/>
  <c r="H32" i="3"/>
  <c r="G32" i="3"/>
  <c r="F32" i="3"/>
  <c r="E32" i="3"/>
  <c r="D32" i="3"/>
  <c r="I29" i="3"/>
  <c r="L28" i="3"/>
  <c r="L29" i="3" s="1"/>
  <c r="K28" i="3"/>
  <c r="K29" i="3" s="1"/>
  <c r="J28" i="3"/>
  <c r="J29" i="3" s="1"/>
  <c r="I28" i="3"/>
  <c r="H28" i="3"/>
  <c r="H29" i="3" s="1"/>
  <c r="G28" i="3"/>
  <c r="G29" i="3" s="1"/>
  <c r="F28" i="3"/>
  <c r="F29" i="3" s="1"/>
  <c r="E28" i="3"/>
  <c r="E29" i="3" s="1"/>
  <c r="D28" i="3"/>
  <c r="D29" i="3" s="1"/>
  <c r="C28" i="3"/>
  <c r="C29" i="3" s="1"/>
  <c r="I12" i="3"/>
  <c r="H8" i="3"/>
  <c r="D8" i="3"/>
  <c r="M5" i="3"/>
  <c r="M8" i="3" s="1"/>
  <c r="L5" i="3"/>
  <c r="L12" i="3" s="1"/>
  <c r="K5" i="3"/>
  <c r="K8" i="3" s="1"/>
  <c r="J5" i="3"/>
  <c r="J8" i="3" s="1"/>
  <c r="I5" i="3"/>
  <c r="I8" i="3" s="1"/>
  <c r="H5" i="3"/>
  <c r="H12" i="3" s="1"/>
  <c r="G5" i="3"/>
  <c r="G8" i="3" s="1"/>
  <c r="F5" i="3"/>
  <c r="F8" i="3" s="1"/>
  <c r="E5" i="3"/>
  <c r="E8" i="3" s="1"/>
  <c r="D5" i="3"/>
  <c r="D12" i="3" s="1"/>
  <c r="C5" i="3"/>
  <c r="C8" i="3" s="1"/>
  <c r="I15" i="3" l="1"/>
  <c r="L8" i="3"/>
  <c r="L15" i="3"/>
  <c r="H15" i="3"/>
  <c r="D15" i="3"/>
  <c r="E12" i="3"/>
  <c r="F12" i="3"/>
  <c r="J12" i="3"/>
  <c r="C12" i="3"/>
  <c r="G12" i="3"/>
  <c r="K12" i="3"/>
  <c r="C13" i="3" l="1"/>
  <c r="C16" i="3"/>
  <c r="C14" i="3"/>
  <c r="C15" i="3"/>
  <c r="J15" i="3"/>
  <c r="K15" i="3"/>
  <c r="F15" i="3"/>
  <c r="G15" i="3"/>
  <c r="E15" i="3"/>
</calcChain>
</file>

<file path=xl/sharedStrings.xml><?xml version="1.0" encoding="utf-8"?>
<sst xmlns="http://schemas.openxmlformats.org/spreadsheetml/2006/main" count="290" uniqueCount="205">
  <si>
    <t>catégories</t>
  </si>
  <si>
    <t>questions</t>
  </si>
  <si>
    <t>réponses</t>
  </si>
  <si>
    <t>n°</t>
  </si>
  <si>
    <t>VIN : volume à déclarer</t>
  </si>
  <si>
    <t>VIN: condition de stockage</t>
  </si>
  <si>
    <t>VIN: période de stockage</t>
  </si>
  <si>
    <t>VIN: attestation comptable</t>
  </si>
  <si>
    <t>VIN: référence 2019</t>
  </si>
  <si>
    <t>VIN : volume à déclarer/vins éligibles</t>
  </si>
  <si>
    <t>VIN: montant/volume minimal</t>
  </si>
  <si>
    <t xml:space="preserve">Toutes les conditions sont décrites dans la décision. Il n'y a pas d'autres contraintes que celles décrites dans ce texte. </t>
  </si>
  <si>
    <t>Quand l'outil de dépôt sera-t-il disponible?
Où se trouve le lien?</t>
  </si>
  <si>
    <t xml:space="preserve">Les PGE correspondent à la section 3.2 de l'encadrement temporaire des aides d'Etat. Il n'y a donc pas besoin d'intégrer la valeur nominale des PGE dans le cadre des plafonds sectoriels de 100 000/20000 et 800 000/200 000 €. 
Les PGE sont des prêts avec sûreté, par conséquent ils ne rentrent pas dans la catégorie des aides de montant limité pour laquelle les plafonds de 100 000 € pour les entreprises du secteur de la production agricole primaire et de 800 000 € pour celles du secteur de la transformation et de la commercialisation de produits agricoles s'appliquent.
</t>
  </si>
  <si>
    <t xml:space="preserve">plafonds d'aide covid </t>
  </si>
  <si>
    <t>diagramme capitalistique (régime covid)</t>
  </si>
  <si>
    <t>Que ce que c'est?</t>
  </si>
  <si>
    <t>Comment prendre en compte les aides octroyées au titre du fonds de solidarité?</t>
  </si>
  <si>
    <t>Comment prendre en compte les prêt garantis par l'Etat?</t>
  </si>
  <si>
    <t>Quel volume doit etre déclaré?</t>
  </si>
  <si>
    <t>Quelles sont les conditions de stockage éligibles? (contenants, manipulations, assemblags etc)</t>
  </si>
  <si>
    <t>Y a t il un montant minimal d'aide ou un volume minimal?</t>
  </si>
  <si>
    <t>Combien de temps conserver le vin?</t>
  </si>
  <si>
    <t>Où trouver ce numéro?</t>
  </si>
  <si>
    <t>Comment est calculée l'aide?</t>
  </si>
  <si>
    <t>Je n'ai pas de référence 2019, comment calculer l'aide</t>
  </si>
  <si>
    <t>Comment trouver et compléter l'attestation?</t>
  </si>
  <si>
    <t xml:space="preserve">Les aides octroyées au titre du Fonds de solidarité (régime SA.56823 pour les mois de mars et avril puis régime cadre temporaire SA.56985 à compter du mois du mois de mai) sont à comptabiliser dans ce plafond. </t>
  </si>
  <si>
    <t>Accès aux formulaires (PAD)</t>
  </si>
  <si>
    <t>Mon entreprise a évolué depuis septembre 2019, comment prendre en compte les volumes?</t>
  </si>
  <si>
    <t>VIN: attestation comptable 2</t>
  </si>
  <si>
    <t>Il s'agit des volumes de vin (Cf Q7) correspondant aux stocks fin de mois présents sur vos DRM pour les produits relevant de la catégorie VIN.</t>
  </si>
  <si>
    <t xml:space="preserve">Peut on faire une distinction par millesimes ou appellation? </t>
  </si>
  <si>
    <t>Peut on faire une distinction  par période?</t>
  </si>
  <si>
    <t>16 bis</t>
  </si>
  <si>
    <t>VIN : volume à déclarer/période</t>
  </si>
  <si>
    <t>9bis</t>
  </si>
  <si>
    <r>
      <t xml:space="preserve">Vous ne pouvez faire de demande que pour une seule période de stockage. </t>
    </r>
    <r>
      <rPr>
        <b/>
        <sz val="11"/>
        <color theme="1"/>
        <rFont val="Calibri"/>
        <family val="2"/>
        <scheme val="minor"/>
      </rPr>
      <t>Il n'est pas possible de changer de durée de stockage après la demande d'aide.</t>
    </r>
  </si>
  <si>
    <t>1bis</t>
  </si>
  <si>
    <t>VIN: Accès au formulaire</t>
  </si>
  <si>
    <t>1ter</t>
  </si>
  <si>
    <t xml:space="preserve">Où est mon numéro de téléusager?
</t>
  </si>
  <si>
    <t>Si vous ne déteniez pas de vin dont vous étiez propriétaire en septembre 2019, vous n'êtes pas éligible à l'aide</t>
  </si>
  <si>
    <t>11bis</t>
  </si>
  <si>
    <t>VIN: calcul de l'aide maximum (notification)</t>
  </si>
  <si>
    <t>VIN: calcul de l'aide attribuée (après réalisation)</t>
  </si>
  <si>
    <t>Comment est calculée l'aide payée?
Puis je stocker que moins que ma différence sept19/Mai20?</t>
  </si>
  <si>
    <t>Dois je passer par le portail VISIOVINS/VITIPLANTATION etc</t>
  </si>
  <si>
    <r>
      <t xml:space="preserve">Le vin doit être stocké pendant la période de stockage demandée : 6 ou 8 mois. La vérification  de l'aide finalement attribuée sera basée sur le volume réellement stocké déclaré fin octobre 2020 et celui à la fin de la période de stockage (fin avril ou fin juin 2021). </t>
    </r>
    <r>
      <rPr>
        <b/>
        <sz val="11"/>
        <rFont val="Calibri"/>
        <family val="2"/>
        <scheme val="minor"/>
      </rPr>
      <t>Il pourra également être controlé pendant la période de stockage (1/11/20 au 30/04 ou 06/21) par sondage.</t>
    </r>
    <r>
      <rPr>
        <sz val="11"/>
        <rFont val="Calibri"/>
        <family val="2"/>
        <scheme val="minor"/>
      </rPr>
      <t xml:space="preserve">
</t>
    </r>
    <r>
      <rPr>
        <b/>
        <sz val="11"/>
        <rFont val="Calibri"/>
        <family val="2"/>
        <scheme val="minor"/>
      </rPr>
      <t>Il n'est pas possible de changer de durée de stockage après la demande d'aide.</t>
    </r>
  </si>
  <si>
    <r>
      <t>Ai-je droit à mon aide:
- si je stocke un volume inférieur à celui prévu</t>
    </r>
    <r>
      <rPr>
        <sz val="11"/>
        <rFont val="Calibri"/>
        <family val="2"/>
        <scheme val="minor"/>
      </rPr>
      <t xml:space="preserve"> dans la notification d'aide 
- si j'interromps le stockage? (Par exemple j'ai trouvé un aquéreur)</t>
    </r>
  </si>
  <si>
    <t>Puis-je utiliser l'attestation comptable si j'ai stocké une partie de mon vin chez un voisin producteur ou chez un négociant et que je désire une aide au stockage sur ces volumes ou pour des vins dont je ne suis pas propriétaire ?</t>
  </si>
  <si>
    <r>
      <t xml:space="preserve">Il s'agit d'un document sans formalisme prerequis indiquant les parts detenues dans d'autres sociétés (nommée avec SIRET) ou les sociétés qui detiennent des parts de la structure demandeuse. Ce document n'est utile que si </t>
    </r>
    <r>
      <rPr>
        <sz val="11"/>
        <color theme="1"/>
        <rFont val="Calibri"/>
        <family val="2"/>
        <scheme val="minor"/>
      </rPr>
      <t xml:space="preserve">vous entretenez des liens capitalistiques précités OU si le demandeur relève effectivement du plafond entreprise </t>
    </r>
    <r>
      <rPr>
        <u/>
        <sz val="11"/>
        <color theme="1"/>
        <rFont val="Calibri"/>
        <family val="2"/>
        <scheme val="minor"/>
      </rPr>
      <t>et</t>
    </r>
    <r>
      <rPr>
        <sz val="11"/>
        <color theme="1"/>
        <rFont val="Calibri"/>
        <family val="2"/>
        <scheme val="minor"/>
      </rPr>
      <t xml:space="preserve"> si le deplafonnemment à 800K est utile (aide &gt; 100K)</t>
    </r>
  </si>
  <si>
    <t>Quels sont les vins éligibles et inéligibles?</t>
  </si>
  <si>
    <r>
      <rPr>
        <b/>
        <sz val="11"/>
        <color theme="1"/>
        <rFont val="Calibri"/>
        <family val="2"/>
        <scheme val="minor"/>
      </rPr>
      <t>Ces volumes externalisés ne sont pas éligibles.</t>
    </r>
    <r>
      <rPr>
        <sz val="11"/>
        <color theme="1"/>
        <rFont val="Calibri"/>
        <family val="2"/>
        <scheme val="minor"/>
      </rPr>
      <t xml:space="preserve"> Les volumes externalisés ne sont éligibles que si:
- ils appartiennent au demandeur
- ils sont stockés chez un entrepositaire agréé spécialisé en stockage (ni producteur ni négociant)</t>
    </r>
  </si>
  <si>
    <t>VIN: attestation comptable 3</t>
  </si>
  <si>
    <t>l'attestation est elle obligatoire?</t>
  </si>
  <si>
    <t>16 ter</t>
  </si>
  <si>
    <t>x</t>
  </si>
  <si>
    <t>VIN: durée de stockage</t>
  </si>
  <si>
    <t>x(cplt)</t>
  </si>
  <si>
    <r>
      <t xml:space="preserve">VIN: diminution/interruption du stockage, vente de vin
</t>
    </r>
    <r>
      <rPr>
        <b/>
        <sz val="11"/>
        <color rgb="FFFF0000"/>
        <rFont val="Calibri"/>
        <family val="2"/>
        <scheme val="minor"/>
      </rPr>
      <t>penalités</t>
    </r>
  </si>
  <si>
    <t>7bis</t>
  </si>
  <si>
    <t>VIN: demandeurs éligibles
type1/type2</t>
  </si>
  <si>
    <t>NON: l'attestation est obligatoire pour les demandeurs de type 2 (voir décision) et non autorisée pour les demandeurs de type 1 (voir 7bis)</t>
  </si>
  <si>
    <t>NON</t>
  </si>
  <si>
    <t>suis-je éligible si je n'ai pas de stock chez mi en septembre 2019</t>
  </si>
  <si>
    <t>qui est éligible?</t>
  </si>
  <si>
    <r>
      <t xml:space="preserve">-les producteurs et négociants ayant un numéro d'entrepositaire agrée ou numero d'accise ayant du stocks chez eux en septembre 2019.
-les demandeurs qui stockent eux-mêmes </t>
    </r>
    <r>
      <rPr>
        <b/>
        <sz val="11"/>
        <color theme="1"/>
        <rFont val="Calibri"/>
        <family val="2"/>
        <scheme val="minor"/>
      </rPr>
      <t>(type 1)</t>
    </r>
    <r>
      <rPr>
        <sz val="11"/>
        <color theme="1"/>
        <rFont val="Calibri"/>
        <family val="2"/>
        <scheme val="minor"/>
      </rPr>
      <t xml:space="preserve"> ou qui stockent les volumes dont ils sont propriétaires chez eux ET chez des entreprises de stockages spécialisées (code NAF commencant par 521)</t>
    </r>
    <r>
      <rPr>
        <b/>
        <sz val="11"/>
        <color theme="1"/>
        <rFont val="Calibri"/>
        <family val="2"/>
        <scheme val="minor"/>
      </rPr>
      <t>(type 2)</t>
    </r>
  </si>
  <si>
    <t>suis-je éligible pour des poires à cidre ou des pommes de bouche</t>
  </si>
  <si>
    <t>mesure</t>
  </si>
  <si>
    <t>toutes</t>
  </si>
  <si>
    <t>VIN</t>
  </si>
  <si>
    <t>CIDRE/PDT</t>
  </si>
  <si>
    <t>POMMES A CIDRE</t>
  </si>
  <si>
    <t>POMMES à CIDRE/ Type de production</t>
  </si>
  <si>
    <t>màj 3/12</t>
  </si>
  <si>
    <r>
      <t xml:space="preserve">Prenez connaissance du document: </t>
    </r>
    <r>
      <rPr>
        <b/>
        <sz val="11"/>
        <color theme="1"/>
        <rFont val="Calibri"/>
        <family val="2"/>
        <scheme val="minor"/>
      </rPr>
      <t xml:space="preserve">guide_restructuration_VIN_FAQ.doc </t>
    </r>
    <r>
      <rPr>
        <sz val="11"/>
        <color theme="1"/>
        <rFont val="Calibri"/>
        <family val="2"/>
        <scheme val="minor"/>
      </rPr>
      <t xml:space="preserve">en ligne sur le site internet. 
</t>
    </r>
    <r>
      <rPr>
        <b/>
        <sz val="11"/>
        <color theme="1"/>
        <rFont val="Calibri"/>
        <family val="2"/>
        <scheme val="minor"/>
      </rPr>
      <t>FranceAgriMer ne décide pas des % de repartition, ceux-ci doivent etre indiqués dans un document officiel faisait foi (PV AG, acte notarié etc). Sans document, la restructuration ne pourra etre prise en compte.</t>
    </r>
  </si>
  <si>
    <r>
      <t xml:space="preserve">Numero d'entrepositaire agréé
</t>
    </r>
    <r>
      <rPr>
        <b/>
        <i/>
        <sz val="11"/>
        <color theme="1"/>
        <rFont val="Calibri"/>
        <family val="2"/>
        <scheme val="minor"/>
      </rPr>
      <t>numero d'accises</t>
    </r>
  </si>
  <si>
    <t>comment signer l'attestation?</t>
  </si>
  <si>
    <t>VIN: attestation comptable 4
signature</t>
  </si>
  <si>
    <t>VIN: restructuration d'entreprise
fusion, scission, absorption, modifiation</t>
  </si>
  <si>
    <t xml:space="preserve">VIN: vins éligibles
</t>
  </si>
  <si>
    <r>
      <t xml:space="preserve">-Sont éligibles les vins (tels que définis à l’annexe VII partie II du règlement (UE) n°1308/2013) référencés par la  direction générale des douanes et droits indirects (DGDDI) dans les déclarations récapitulatives mensuelles (DRM), </t>
    </r>
    <r>
      <rPr>
        <b/>
        <sz val="11"/>
        <color theme="1"/>
        <rFont val="Calibri"/>
        <family val="2"/>
        <scheme val="minor"/>
      </rPr>
      <t>à l’exclusion des volumes inscrits en volume complémentaire individuelle (VCI) et des vins en dépassements de rendement.</t>
    </r>
    <r>
      <rPr>
        <sz val="11"/>
        <color theme="1"/>
        <rFont val="Calibri"/>
        <family val="2"/>
        <scheme val="minor"/>
      </rPr>
      <t xml:space="preserve"> 
-La classification des vins relève du service des douanes (DGDDI).
-</t>
    </r>
    <r>
      <rPr>
        <b/>
        <i/>
        <sz val="11"/>
        <color theme="1"/>
        <rFont val="Calibri"/>
        <family val="2"/>
        <scheme val="minor"/>
      </rPr>
      <t>Seuls les volumes n’ayant pas fait l’objet d’une demande d’aide relative au dispositif de distillation de crise tel que prévu par la décision INTV-GPASV-2020-28 du 03 juin 2020 modifiée. 
-il n'y a pas de distinction selon l'année de recolte, la couleur, l'appellation , le cepage, etc.</t>
    </r>
  </si>
  <si>
    <t>maj 4/12</t>
  </si>
  <si>
    <t>POMMES à CIDRE/ justificatifs</t>
  </si>
  <si>
    <t>NON le ticket de pesée seul n'est pas recevable, il peut uniquement constituer un complément d'information aux pièces obligatoire (factures + relevés bancaires OU bob de transport)</t>
  </si>
  <si>
    <t>le ticket de pesée est il recevable?</t>
  </si>
  <si>
    <t>que doit comporter mon document justificatif?</t>
  </si>
  <si>
    <t>la décision précise que les documents doivent mentionner: le tonnage, le type de pommes (=à cidre), les lieux de depart et d'arrivée (identité des entreprises), les dates, le montant facturé.</t>
  </si>
  <si>
    <r>
      <t>Ce numéro vous a été attribué par la DGDDI (douanes). Le format est le suivant : code pays (2 lettres)/6 chiffres/1 lettre/4 chiffres. FR111111A1111
Il est présent sur vos déclarations récapitulatives mensuelles ou annuelles</t>
    </r>
    <r>
      <rPr>
        <b/>
        <sz val="11"/>
        <color theme="1"/>
        <rFont val="Calibri"/>
        <family val="2"/>
        <scheme val="minor"/>
      </rPr>
      <t xml:space="preserve"> (numéro d'accises)</t>
    </r>
  </si>
  <si>
    <t>maj 9/12</t>
  </si>
  <si>
    <r>
      <t xml:space="preserve">-Il ne faut pas imprimer, signer et scanner le document « attestation », ni même l’imprimer en pdf lui faisant perdre sa caractéristique « inscriptible »
-la signature doit être apposée de façon dématérialisée, c’est-à-dire via le pdf (le document devant être ensuite enregistré tout simplement). La signature peut être numérique authentifiée avec un certificat ou non, ou manuscrite via l’outil  dans PDF  « signer » qui permet d’apposer l’image de votre signature manuscrite préalablement scannée en tant qu’image. (cela ne veut pas dire qu'on peut signer le document de maniere manuscrite avec un stylo). FranceAgriMer conseille la signature numérique authentifiée. </t>
    </r>
    <r>
      <rPr>
        <i/>
        <sz val="11"/>
        <color theme="1"/>
        <rFont val="Calibri"/>
        <family val="2"/>
        <scheme val="minor"/>
      </rPr>
      <t>Voir guide attestation sur le site.</t>
    </r>
  </si>
  <si>
    <t>quelles sont les durées et periodes de stockage?
Comme la choisir?</t>
  </si>
  <si>
    <r>
      <t>il existe</t>
    </r>
    <r>
      <rPr>
        <b/>
        <sz val="11"/>
        <color theme="1"/>
        <rFont val="Calibri"/>
        <family val="2"/>
        <scheme val="minor"/>
      </rPr>
      <t xml:space="preserve"> 2 periodes fixes</t>
    </r>
    <r>
      <rPr>
        <sz val="11"/>
        <color theme="1"/>
        <rFont val="Calibri"/>
        <family val="2"/>
        <scheme val="minor"/>
      </rPr>
      <t xml:space="preserve"> correspondant à deux durées:
-6 mois du 1er novembre 2020 au 30 avril 2021
-8 mois du 1er novembre 2020 au 30 juin 2021
Aucune autre période, durée, date de début ou de fin de stockage n'est admissible.
Il appartient au demandeur de choisir la période (durée) qui correspond à son besoin.</t>
    </r>
  </si>
  <si>
    <t xml:space="preserve">volume éligible maximum </t>
  </si>
  <si>
    <t>avril ou juin 21</t>
  </si>
  <si>
    <t>A</t>
  </si>
  <si>
    <t>B</t>
  </si>
  <si>
    <t>C</t>
  </si>
  <si>
    <t>D=A-B-C</t>
  </si>
  <si>
    <t>E</t>
  </si>
  <si>
    <t>F</t>
  </si>
  <si>
    <r>
      <rPr>
        <sz val="11"/>
        <color rgb="FF00B0F0"/>
        <rFont val="Calibri"/>
        <family val="2"/>
        <scheme val="minor"/>
      </rPr>
      <t xml:space="preserve">volume demandé maximum conseillé </t>
    </r>
    <r>
      <rPr>
        <sz val="11"/>
        <color theme="1"/>
        <rFont val="Calibri"/>
        <family val="2"/>
        <scheme val="minor"/>
      </rPr>
      <t>pour éviter des réductions d'aide (4,4,b décision)</t>
    </r>
  </si>
  <si>
    <t>exemples aide finale et reductions d'aide en fonction du volume demandé sur les situations précédentes</t>
  </si>
  <si>
    <t>volume réellement demandé</t>
  </si>
  <si>
    <t>*</t>
  </si>
  <si>
    <t>si E ou F&lt; 50% de H, réduction de 100%= pas d'aide</t>
  </si>
  <si>
    <t>volume notifié hors stabilisateur*</t>
  </si>
  <si>
    <t>**</t>
  </si>
  <si>
    <t>stabilisateur = plafonnement budgetaire (point 2 et 4,2 de la décison FranceAgriMer)</t>
  </si>
  <si>
    <t>en cas de stabilisateur le volume minimal garanti est de 100hl</t>
  </si>
  <si>
    <t>seuil de 100hl non atteint</t>
  </si>
  <si>
    <t>exemple1</t>
  </si>
  <si>
    <t>exemple2</t>
  </si>
  <si>
    <t>exemple3</t>
  </si>
  <si>
    <t>exemple4</t>
  </si>
  <si>
    <t>exemple5</t>
  </si>
  <si>
    <t>exemple6</t>
  </si>
  <si>
    <t>exemple7</t>
  </si>
  <si>
    <t>exemple8</t>
  </si>
  <si>
    <t>exemple9</t>
  </si>
  <si>
    <t>exemple10</t>
  </si>
  <si>
    <t>exemple11</t>
  </si>
  <si>
    <t>volume éligible</t>
  </si>
  <si>
    <t>H2=H1*stabilisateur</t>
  </si>
  <si>
    <t>exemples aide finale et reductions d'aide en fonction du volume demandé sur les situations précédentes avec stabilisateur</t>
  </si>
  <si>
    <t>stabilisateur=</t>
  </si>
  <si>
    <t>si E ou F&gt; ou = 95 % de H, pas de réduction d'aide= aide notifiée</t>
  </si>
  <si>
    <t>les exemples de volumes notifiés  ici sont donnés sans prendre en compte l'application d'un éventuel stablisateur</t>
  </si>
  <si>
    <r>
      <t>volume notifié</t>
    </r>
    <r>
      <rPr>
        <b/>
        <sz val="11"/>
        <color rgb="FF00B050"/>
        <rFont val="Calibri"/>
        <family val="2"/>
        <scheme val="minor"/>
      </rPr>
      <t xml:space="preserve"> avec stabilisateur</t>
    </r>
  </si>
  <si>
    <t>taux à faire varier</t>
  </si>
  <si>
    <r>
      <t xml:space="preserve">La vérification de l'aide finalement attribuée sera basée sur le volume réellement stocké déclaré fin octobre et celui à la fin de la période de stockage (fin avril ou fin juin). Le volume d'octobre et avril/juin doit être au moins égal au volume notifié. </t>
    </r>
    <r>
      <rPr>
        <sz val="11"/>
        <color rgb="FFFF0000"/>
        <rFont val="Calibri"/>
        <family val="2"/>
        <scheme val="minor"/>
      </rPr>
      <t xml:space="preserve">si vous souhaitez stocker moins que le stock constaté entre mai 20 et sept 19 alors il faut plafonner votre demande d'aide en indiquant un volume demandé inférieur, sous peine de réduction d'aide cf Q 15. </t>
    </r>
    <r>
      <rPr>
        <i/>
        <sz val="11"/>
        <color rgb="FFFF0000"/>
        <rFont val="Calibri"/>
        <family val="2"/>
        <scheme val="minor"/>
      </rPr>
      <t xml:space="preserve">voir exemple volumes onglet suivant. 
</t>
    </r>
    <r>
      <rPr>
        <b/>
        <i/>
        <sz val="11"/>
        <color rgb="FF00B0F0"/>
        <rFont val="Calibri"/>
        <family val="2"/>
        <scheme val="minor"/>
      </rPr>
      <t>Tant que les vins sont stockés et sur les DRM du demandeur ou du stockeur spécialisé du demandeur, ils sont éligibles.</t>
    </r>
  </si>
  <si>
    <r>
      <t xml:space="preserve">L'ouverture est soit indiquée dans la décision FranceAgriMer, soit sur le site internet de FranceAgriMer, le lien est ou sera en ligne également sur la page du dispositif sur le site internet:  </t>
    </r>
    <r>
      <rPr>
        <b/>
        <sz val="11"/>
        <color theme="4"/>
        <rFont val="Calibri"/>
        <family val="2"/>
        <scheme val="minor"/>
      </rPr>
      <t>https://www.franceagrimer.fr/Accompagner/Dispositifs-par-filiere/Aides-de-crise, "demander cette aide"/ "comment".</t>
    </r>
    <r>
      <rPr>
        <b/>
        <sz val="11"/>
        <color theme="1"/>
        <rFont val="Calibri"/>
        <family val="2"/>
        <scheme val="minor"/>
      </rPr>
      <t xml:space="preserve"> 
</t>
    </r>
    <r>
      <rPr>
        <sz val="11"/>
        <color theme="1"/>
        <rFont val="Calibri"/>
        <family val="2"/>
        <scheme val="minor"/>
      </rPr>
      <t>Pour la phase d’éligibilité</t>
    </r>
    <r>
      <rPr>
        <i/>
        <sz val="11"/>
        <color theme="1"/>
        <rFont val="Calibri"/>
        <family val="2"/>
        <scheme val="minor"/>
      </rPr>
      <t xml:space="preserve"> : "L’ouverture du dépôt des demandes d’aide, sur le site la  plate-forme d’acquisition des données (« PAD ») de FranceAgriMer, sera annoncée sur la page internet. Les demandes pourront être déposées dans un délai de 21 jours à compter de l’ouverture de la plateforme PAD"</t>
    </r>
    <r>
      <rPr>
        <b/>
        <sz val="11"/>
        <color theme="1"/>
        <rFont val="Calibri"/>
        <family val="2"/>
        <scheme val="minor"/>
      </rPr>
      <t xml:space="preserve">. </t>
    </r>
    <r>
      <rPr>
        <b/>
        <sz val="11"/>
        <color rgb="FFFF0000"/>
        <rFont val="Calibri"/>
        <family val="2"/>
        <scheme val="minor"/>
      </rPr>
      <t xml:space="preserve">Si le lien n'apparaît pas, cela signifie que la téléprocédure n'est pas encore ouverte: il n'est pas utile de contacter FranceAgriMer 
</t>
    </r>
    <r>
      <rPr>
        <b/>
        <sz val="11"/>
        <color rgb="FF00B050"/>
        <rFont val="Calibri"/>
        <family val="2"/>
        <scheme val="minor"/>
      </rPr>
      <t>Pour le vin (stock): le lien sera disponible le 14/12/2020.</t>
    </r>
  </si>
  <si>
    <r>
      <t>Vous n'avez pas besoin de numéro de téléusager et vous n'avez pas besoin d'inscription prealable au portail ni de numéro de téléusager. 
Seul le numéro SIRET vous est demandé. 
L'acces se fait uniquement via la plateforme "PAD", par le lien qui sera disponible sur l</t>
    </r>
    <r>
      <rPr>
        <sz val="11"/>
        <rFont val="Calibri"/>
        <family val="2"/>
        <scheme val="minor"/>
      </rPr>
      <t>e site Internet de FranceAgriMer.</t>
    </r>
    <r>
      <rPr>
        <sz val="11"/>
        <color theme="1"/>
        <rFont val="Calibri"/>
        <family val="2"/>
        <scheme val="minor"/>
      </rPr>
      <t xml:space="preserve">
</t>
    </r>
    <r>
      <rPr>
        <b/>
        <sz val="11"/>
        <color rgb="FF00B050"/>
        <rFont val="Calibri"/>
        <family val="2"/>
        <scheme val="minor"/>
      </rPr>
      <t>Pour le vin (stock): le lien sera disponible le 14/12/2020.</t>
    </r>
    <r>
      <rPr>
        <sz val="11"/>
        <color theme="1"/>
        <rFont val="Calibri"/>
        <family val="2"/>
        <scheme val="minor"/>
      </rPr>
      <t xml:space="preserve">
</t>
    </r>
  </si>
  <si>
    <t>maj
10/12</t>
  </si>
  <si>
    <r>
      <t>Ce dispositif n'a aucun lien avec les téléprocédures déja existantes pour la filière viticole.</t>
    </r>
    <r>
      <rPr>
        <sz val="11"/>
        <rFont val="Calibri"/>
        <family val="2"/>
        <scheme val="minor"/>
      </rPr>
      <t xml:space="preserve"> L'accès se fait uniquement via la plateforme "PAD", par le lien qui sera disponible sur le site Internet de FranceAgriMer.</t>
    </r>
    <r>
      <rPr>
        <b/>
        <sz val="11"/>
        <color rgb="FF00B050"/>
        <rFont val="Calibri"/>
        <family val="2"/>
        <scheme val="minor"/>
      </rPr>
      <t xml:space="preserve"> Le lien sera disponible le 14/12/2020 jusqu'au 11/01/2021.</t>
    </r>
  </si>
  <si>
    <r>
      <rPr>
        <b/>
        <sz val="11"/>
        <color theme="1"/>
        <rFont val="Calibri"/>
        <family val="2"/>
        <scheme val="minor"/>
      </rPr>
      <t xml:space="preserve">Rappel: l'objectif du dispositif est de limiter les volumes mis sur le marché pour ne pas le déstabiliser.
</t>
    </r>
    <r>
      <rPr>
        <u/>
        <sz val="11"/>
        <color theme="1"/>
        <rFont val="Calibri"/>
        <family val="2"/>
        <scheme val="minor"/>
      </rPr>
      <t xml:space="preserve"> Il y a bien des pénalités en cas de sous réalisation du stockage notifié et en cas de destockage des volumes notifiés avant terme. </t>
    </r>
    <r>
      <rPr>
        <sz val="11"/>
        <color theme="1"/>
        <rFont val="Calibri"/>
        <family val="2"/>
        <scheme val="minor"/>
      </rPr>
      <t xml:space="preserve">Pour les pénalités (réductions d'aide), vous réferez au point 4.4B de la décision:
</t>
    </r>
    <r>
      <rPr>
        <i/>
        <sz val="11"/>
        <color theme="1"/>
        <rFont val="Calibri"/>
        <family val="2"/>
        <scheme val="minor"/>
      </rPr>
      <t>Si le volume stocké en début et/ou fin de période est inférieur de plus de 5 % au volume notifié d’aide, les réductions suivantes sont appliquées : 
• une réduction égale à 50 % du montant de l’aide calculée après réalisation, lorsque les volumes stockés en début et/ou fin de période sont compris entre 50 et 95 % du volume notifié ;
• une réduction égale à 100 % du montant de l’aide calculée après réalisation, lorsque les volumes stockés en début et/ou fin de période sont inférieurs à 50 % du volume notifié.</t>
    </r>
    <r>
      <rPr>
        <sz val="11"/>
        <color theme="1"/>
        <rFont val="Calibri"/>
        <family val="2"/>
        <scheme val="minor"/>
      </rPr>
      <t xml:space="preserve">
</t>
    </r>
    <r>
      <rPr>
        <sz val="11"/>
        <color rgb="FF00B0F0"/>
        <rFont val="Calibri"/>
        <family val="2"/>
        <scheme val="minor"/>
      </rPr>
      <t>Voir 2eme onglet "exemples volumes"</t>
    </r>
  </si>
  <si>
    <t>G1</t>
  </si>
  <si>
    <t>H=D ou G1 si G1&lt;D</t>
  </si>
  <si>
    <t>H1=D ou G1 si G1&lt;D</t>
  </si>
  <si>
    <t>G0= minimum entre D, E et F</t>
  </si>
  <si>
    <t>si E ou F &gt;= 50% de H et si E ou F&lt; 95% de H, réduction de 50% du volume retenu après realisation= aide réduite de 50%</t>
  </si>
  <si>
    <t>calcul de la reduction d'aide en hl</t>
  </si>
  <si>
    <t>taux de réduction de l'aide</t>
  </si>
  <si>
    <t>volume payé</t>
  </si>
  <si>
    <t>volume retenu apres réalisation</t>
  </si>
  <si>
    <t>Vr</t>
  </si>
  <si>
    <t>Vp**</t>
  </si>
  <si>
    <t>Red</t>
  </si>
  <si>
    <r>
      <t>Le volume m</t>
    </r>
    <r>
      <rPr>
        <sz val="11"/>
        <rFont val="Calibri"/>
        <family val="2"/>
        <scheme val="minor"/>
      </rPr>
      <t>inimal de vin éligible</t>
    </r>
    <r>
      <rPr>
        <sz val="11"/>
        <color theme="1"/>
        <rFont val="Calibri"/>
        <family val="2"/>
        <scheme val="minor"/>
      </rPr>
      <t xml:space="preserve"> </t>
    </r>
    <r>
      <rPr>
        <sz val="11"/>
        <rFont val="Calibri"/>
        <family val="2"/>
        <scheme val="minor"/>
      </rPr>
      <t>à l'aide e</t>
    </r>
    <r>
      <rPr>
        <sz val="11"/>
        <color theme="1"/>
        <rFont val="Calibri"/>
        <family val="2"/>
        <scheme val="minor"/>
      </rPr>
      <t>st de</t>
    </r>
    <r>
      <rPr>
        <b/>
        <sz val="11"/>
        <color theme="1"/>
        <rFont val="Calibri"/>
        <family val="2"/>
        <scheme val="minor"/>
      </rPr>
      <t xml:space="preserve"> 100 hl </t>
    </r>
    <r>
      <rPr>
        <sz val="11"/>
        <color theme="1"/>
        <rFont val="Calibri"/>
        <family val="2"/>
        <scheme val="minor"/>
      </rPr>
      <t>: la différence de volume entre le volume fin de mois déclaré en mai 2020 (moins les volumes contractualisés à la distillation de crise) et le volume fin de mois déclaré en septembre 2019 doit etre supérieur ou égal à 100hl. 
Le seuil s'apprecie globalement quel que soit le lien de stockage, la couleur, le millesime etc.</t>
    </r>
  </si>
  <si>
    <t>saisie des données dans le téléservice</t>
  </si>
  <si>
    <t>Je saisis des hectolitres/tonnes et le teleservice les transforme en litres/kg</t>
  </si>
  <si>
    <t>Vous avez probablement saisi un point à la place d'une virgule pour les décimales. Il ne faut pas saisir de point dans les données chiffrées dans le téléservice PAD (pour l'attestation voir Q 16bis)</t>
  </si>
  <si>
    <r>
      <t>Vous ne pouvez pas faire de distinction dans le cadre de votre demande, seuls des volumes globaux pour chaque date sont demandés</t>
    </r>
    <r>
      <rPr>
        <b/>
        <sz val="11"/>
        <color theme="1"/>
        <rFont val="Calibri"/>
        <family val="2"/>
        <scheme val="minor"/>
      </rPr>
      <t>. En revanche, vous pouvez plafonner vous-même votre demande, c’est-à-dire ne pas indiquer la totalité des stocks fin de mois.</t>
    </r>
    <r>
      <rPr>
        <sz val="11"/>
        <color theme="1"/>
        <rFont val="Calibri"/>
        <family val="2"/>
        <scheme val="minor"/>
      </rPr>
      <t xml:space="preserve"> Dans ce cas, votre droit à aide sera plafonné à cette demande. </t>
    </r>
    <r>
      <rPr>
        <sz val="11"/>
        <color rgb="FF00B0F0"/>
        <rFont val="Calibri"/>
        <family val="2"/>
        <scheme val="minor"/>
      </rPr>
      <t>Voir onglet "exemples volumes"</t>
    </r>
  </si>
  <si>
    <r>
      <t>L'attestation est en ligne sur le site internet, elle doit être</t>
    </r>
    <r>
      <rPr>
        <b/>
        <sz val="11"/>
        <color theme="1"/>
        <rFont val="Calibri"/>
        <family val="2"/>
        <scheme val="minor"/>
      </rPr>
      <t xml:space="preserve"> completée et signée électroniquement par le comptable uniquement.</t>
    </r>
    <r>
      <rPr>
        <sz val="11"/>
        <color theme="1"/>
        <rFont val="Calibri"/>
        <family val="2"/>
        <scheme val="minor"/>
      </rPr>
      <t xml:space="preserve"> </t>
    </r>
    <r>
      <rPr>
        <b/>
        <sz val="11"/>
        <color theme="1"/>
        <rFont val="Calibri"/>
        <family val="2"/>
        <scheme val="minor"/>
      </rPr>
      <t>Le format dématérialisé doit etre impérativement respecté: l'attestation ne doit pas être imprimé</t>
    </r>
    <r>
      <rPr>
        <b/>
        <sz val="11"/>
        <rFont val="Calibri"/>
        <family val="2"/>
        <scheme val="minor"/>
      </rPr>
      <t xml:space="preserve">e puis téléversée. </t>
    </r>
    <r>
      <rPr>
        <i/>
        <sz val="11"/>
        <color rgb="FF00B0F0"/>
        <rFont val="Calibri"/>
        <family val="2"/>
        <scheme val="minor"/>
      </rPr>
      <t xml:space="preserve">Voir guide attestation sur le site,
</t>
    </r>
    <r>
      <rPr>
        <sz val="11"/>
        <color rgb="FF7030A0"/>
        <rFont val="Calibri"/>
        <family val="2"/>
        <scheme val="minor"/>
      </rPr>
      <t>une V2 a eté mise en ligne pour solutionner le probleme d'arrondi des volumes. Vous pouvez saisir jusqu'à 5 décimales. Le séparateur de décimales, dans l'attestation PDF, est le point pour faciliter la saisie sur pavé numérique. (attention dans PAD il faut saisir des virgules)</t>
    </r>
  </si>
  <si>
    <t>volume distillation crise notifié DC</t>
  </si>
  <si>
    <r>
      <rPr>
        <b/>
        <sz val="11"/>
        <rFont val="Calibri"/>
        <family val="2"/>
        <scheme val="minor"/>
      </rPr>
      <t>Rappel: seul le stockage supplémentaire constaté en mai 2020 par rapport à septembre 2019 est éligible</t>
    </r>
    <r>
      <rPr>
        <sz val="11"/>
        <rFont val="Calibri"/>
        <family val="2"/>
        <scheme val="minor"/>
      </rPr>
      <t xml:space="preserve">: 
- Le volume aidé maximum correspondant à la différence de volume entre le volume fin de mois déclaré en mai 2020 (moins les volumes contractualisés à la distillation de crise DC) et le volume fin de mois déclaré en septembre 2019.
</t>
    </r>
    <r>
      <rPr>
        <b/>
        <sz val="11"/>
        <rFont val="Calibri"/>
        <family val="2"/>
        <scheme val="minor"/>
      </rPr>
      <t xml:space="preserve">Si le volume fin de mois de mai 2020 est inférieur ou égal au volume fin de mois de septembre 2019, alors aucune aide ne peut être attribuée.
- les vins éligibles sont décrits au point 7
- </t>
    </r>
    <r>
      <rPr>
        <sz val="11"/>
        <rFont val="Calibri"/>
        <family val="2"/>
        <scheme val="minor"/>
      </rPr>
      <t>La vérification de l'aide finalement attribuée sera basée sur le volume réellement stocké déclaré fin octobre 2020 et celui à la fin de la période de stockage (fin avril ou fin juin 2021 ).</t>
    </r>
    <r>
      <rPr>
        <b/>
        <sz val="11"/>
        <rFont val="Calibri"/>
        <family val="2"/>
        <scheme val="minor"/>
      </rPr>
      <t xml:space="preserve"> Le volume d'octobre et avril ou juin doit être au moins égal au volume notifié.</t>
    </r>
  </si>
  <si>
    <t>VIN: volumes distillés</t>
  </si>
  <si>
    <t>quels volumes dois je prendre en compte? Déclarés? Demandés? Notifiés? Distillés?</t>
  </si>
  <si>
    <t>ce sont les volumes notifiés par FRanceAgriMer qui doivent etre déduits (c’est-à-dire après application du plafonnement budgétaire), quel que soit le volume réellement distillé</t>
  </si>
  <si>
    <t>VIN: SIRET</t>
  </si>
  <si>
    <t>j'ai plusieurs SIRET, comment déposer ma demande</t>
  </si>
  <si>
    <t>la demande correspond a un couple SIRET/numéro d'EA. Si vous avez plusieurs SIRET avec chacun au moins un numero d'EA et des DRM distinctes alors ils peuvent faire l'objet de demandes distinctes. En revanche, chaque demande ne peut concerner qu'un numéro d'EA et ses DRM associées et il ne peut pas etre déposé plusieurs demandes pour un meme SIRET.</t>
  </si>
  <si>
    <t xml:space="preserve">ma situation </t>
  </si>
  <si>
    <t>11ter</t>
  </si>
  <si>
    <t>VIN: calculer mon aide</t>
  </si>
  <si>
    <t>comment savoir selon ma situation quelle serait mon aide?</t>
  </si>
  <si>
    <t>Nous vous proposons un simulateur dans le deuxieme onglet, colonne N "ma situation", saisissez les cases en jaune, les cases vertes contiennent des calculs automatiques. 
Pour estimer votre droit à aide après réalisation, il faut prendre en compte votre volume stocké fin octobre et estimer au mieux le stock fin avril ou fin juin, pour éviter des réductions d'aide.</t>
  </si>
  <si>
    <t>VIN: négociant - DRM septembre 2019 dématérialisée</t>
  </si>
  <si>
    <t>Je suis négociant non vinificateur et  n'ai pas fait ma DRM sur CIEL en septembre 2019 suis-je éligible?</t>
  </si>
  <si>
    <r>
      <t xml:space="preserve">Le Décret n° 2018-206 du 26 mars 2018 relatif à l'obligation de déclaration et de règlement par voie électronique en matière de contributions indirectes impose que la télédéclaration des DRM est obligatoire à compter du :
I. - 1er septembre 2019 pour les entrepositaires agréés produisant des produits vitivinicoles ;
II. - 31 décembre 2019 pour les autres cas. »
</t>
    </r>
    <r>
      <rPr>
        <sz val="11"/>
        <color rgb="FF00B0F0"/>
        <rFont val="Calibri"/>
        <family val="2"/>
        <scheme val="minor"/>
      </rPr>
      <t>-si vous etes producteurs ou negociant vinificateur, alors la DRM de septembre 2019 doit avoir été effectuée sur CIEL au plus tard le 10 du mois suivant.
-si vous  negociant non vinificateur, alors la DRM de septembre 2019 peut ne pas avoir été effectuée sur CIEL e</t>
    </r>
    <r>
      <rPr>
        <b/>
        <sz val="11"/>
        <color rgb="FF00B0F0"/>
        <rFont val="Calibri"/>
        <family val="2"/>
        <scheme val="minor"/>
      </rPr>
      <t>t devra dans ce cas être téléversée dans le dossier déposé dans le teleservice PAD.</t>
    </r>
    <r>
      <rPr>
        <sz val="11"/>
        <color rgb="FF00B0F0"/>
        <rFont val="Calibri"/>
        <family val="2"/>
        <scheme val="minor"/>
      </rPr>
      <t xml:space="preserve">
</t>
    </r>
    <r>
      <rPr>
        <sz val="11"/>
        <color rgb="FFFF0000"/>
        <rFont val="Calibri"/>
        <family val="2"/>
        <scheme val="minor"/>
      </rPr>
      <t>toutes les autres DRM (mai 2020, oct2020, avril et juin 2021) doivent avoir été faites sur CEIL pour tous les demandeurs.</t>
    </r>
  </si>
  <si>
    <t>maj 14/12</t>
  </si>
  <si>
    <t>maj 17/12</t>
  </si>
  <si>
    <t>16 quater</t>
  </si>
  <si>
    <t>16 quinquies</t>
  </si>
  <si>
    <t>VIN: attestation comptable 5
formalisation - données certifiés</t>
  </si>
  <si>
    <t>16 sexies</t>
  </si>
  <si>
    <t>mon comptable ne veut pas utiliser ce modele car il n'est pas conforme.</t>
  </si>
  <si>
    <t>maj 04/01</t>
  </si>
  <si>
    <r>
      <t xml:space="preserve">Le modele doit être obligatoirement utilisé sans quoi le dossier ne sera pas recevable. </t>
    </r>
    <r>
      <rPr>
        <b/>
        <sz val="11"/>
        <color theme="1"/>
        <rFont val="Calibri"/>
        <family val="2"/>
        <scheme val="minor"/>
      </rPr>
      <t>Une nouvelle version a été mise en ligne le 5 janvier 2021</t>
    </r>
    <r>
      <rPr>
        <sz val="11"/>
        <color theme="1"/>
        <rFont val="Calibri"/>
        <family val="2"/>
        <scheme val="minor"/>
      </rPr>
      <t xml:space="preserve"> pour prendre en compte certaines remarques. Un champ de saisie libre permet notamment au comptable de faire état de sa méthodologie et d'emettre certaines reserves si besoin sur les données certifiées. Cependant, le comptable doit respecter la décision FranceAgriMer: seuls les volumes de vins dont le demandeur est proprietaire peuvent etre pris en compte dans cette attestation.</t>
    </r>
  </si>
  <si>
    <t xml:space="preserve">VIN: attestation comptable 6. changement de mode de stockage apres entre mai et octobre 2020
</t>
  </si>
  <si>
    <t xml:space="preserve">j'ai externalisé mon stock en septembre/octobre 2020: dois je deposer une attestation?
</t>
  </si>
  <si>
    <t>si vous avez externalisé vos stocks après mai 2020 dans une entreprise spécialisée alors:
'-vous relevez du type 1 pour la demande d'aide : seules vos DRM seront prises en compte pour septembre 2019 et mai 2020, il n'y a pas lieu de faire une attestation,
'-vous relevez du type 2 pour la demande de paiement: il faudra un attestation pour les volumes d'octobre 2020 et avril/juin 2021.
en revanche, vous ne pouvez pas déposer une demande (aide ou paiement) avec attestation (type 2) si pour la demande aucun volume n' a été stocké dans une entreprise spécialisée. De plus, vous ne pouvez pas cumuler les deux voies (type 1-DRM et type 2-attestation) dans une meme demande (aide ou paiement) conformément à la décision.</t>
  </si>
  <si>
    <t xml:space="preserve">POMMES DE TERRE </t>
  </si>
  <si>
    <t>prestations gratuite ou a titre onéreux</t>
  </si>
  <si>
    <t xml:space="preserve">débit ou crédit relevé bancaire </t>
  </si>
  <si>
    <t>j'ai vendu mes pommes de terre et n'est donc pas de débit sur mon relevé mais un crédit</t>
  </si>
  <si>
    <t xml:space="preserve">date de facture / date de realisation des actions </t>
  </si>
  <si>
    <t>quelle est la date a prendre en compte pour justifier l'évacuation de pommes de terre?</t>
  </si>
  <si>
    <t>montant de la prestation minimum</t>
  </si>
  <si>
    <t>25bis</t>
  </si>
  <si>
    <t>quel est le montant de vente ou de prestation minimum?</t>
  </si>
  <si>
    <t>j'ai donné mes pommes de terres, suis-je éligible?</t>
  </si>
  <si>
    <r>
      <t>Au point 2,3 de la décision il est écrit: "[factures] accompagnée (s) de(s) relevé(s) de compte bancaire justifiant le paiement des factures présentées (débit bancaire effectif du montant total de la facture). Il faut lire</t>
    </r>
    <r>
      <rPr>
        <b/>
        <sz val="11"/>
        <color theme="1"/>
        <rFont val="Calibri"/>
        <family val="2"/>
        <scheme val="minor"/>
      </rPr>
      <t xml:space="preserve"> "débit OU CREDIT</t>
    </r>
    <r>
      <rPr>
        <sz val="11"/>
        <color theme="1"/>
        <rFont val="Calibri"/>
        <family val="2"/>
        <scheme val="minor"/>
      </rPr>
      <t>". En effet, dans le cas de vente le montant est justifié au crédit du demandeur.</t>
    </r>
  </si>
  <si>
    <t>autofacturation / transfert dans une meme exploitation</t>
  </si>
  <si>
    <t>j'ai utilisé mes pommes de terre pour mon atelier bovin, suis-je éligible?</t>
  </si>
  <si>
    <t>Non, les opérations doivent être facturées, l'emetteur et le destinataire de la facture doivent etre différents. L'autofacturation n'est pas recevable.</t>
  </si>
  <si>
    <t>montant payé en espèce</t>
  </si>
  <si>
    <t>Seules les opérations effectuées à titre onéreux  et réglées (payées) lors du dépôt du dossier sont éligibles. Par "à titre onéreux", s'entendent les prestations payées par le demandeurs ou les ventes faits par celui-ci (le paiement peut etre dans les deux sens)</t>
  </si>
  <si>
    <t>Le montant doit être différent de zero. Dans le cas d'une vente, le demandeur percoit un montant supérieur à zero, dans le cas d'une prestation, le demandeur paye un montant supérieur à zero.</t>
  </si>
  <si>
    <t>maj 07/01</t>
  </si>
  <si>
    <t>Dans ce cas, la facture doit etre acquittée par le tiers concerné (voir décision)</t>
  </si>
  <si>
    <t>Vu le faible montant j'ai payé ou été payé en espèce, je n'ai pas de relevé bancaire</t>
  </si>
  <si>
    <t>x corrigée 8.2</t>
  </si>
  <si>
    <t>L’évacuation de pommes de terre vers l’alimentation animale, la destruction par mé-thanisation ou compostage industriel, à titre onéreux, doit être justifiée pour  la période allant du 1er mai au 15 septembre 2020:
- si la facture est datée de cette période, mais mentionne des évacuations antérieures au 1er mai, celles-ci ne sont pas éligibles.
- si la facture est postérieure au 15 septembre 2020, alors la facture doit précisée la date réelle des opérations ou un document annexe doit etre joint au dossier (bon de transport, attestation sur l'honneur de l'acheteur ou du prestataire)
NB: le paiement de la facture doit etre fait au plus tard à la date de dépot du dossier.</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</si>
</sst>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b/>
      <sz val="11"/>
      <color theme="4"/>
      <name val="Calibri"/>
      <family val="2"/>
      <scheme val="minor"/>
    </font>
    <font>
      <i/>
      <sz val="11"/>
      <color theme="1"/>
      <name val="Calibri"/>
      <family val="2"/>
      <scheme val="minor"/>
    </font>
    <font>
      <u/>
      <sz val="11"/>
      <color theme="1"/>
      <name val="Calibri"/>
      <family val="2"/>
      <scheme val="minor"/>
    </font>
    <font>
      <sz val="11"/>
      <name val="Calibri"/>
      <family val="2"/>
      <scheme val="minor"/>
    </font>
    <font>
      <b/>
      <sz val="11"/>
      <name val="Calibri"/>
      <family val="2"/>
      <scheme val="minor"/>
    </font>
    <font>
      <b/>
      <i/>
      <sz val="11"/>
      <color theme="1"/>
      <name val="Calibri"/>
      <family val="2"/>
      <scheme val="minor"/>
    </font>
    <font>
      <sz val="11"/>
      <color theme="1"/>
      <name val="Calibri"/>
      <family val="2"/>
      <scheme val="minor"/>
    </font>
    <font>
      <i/>
      <sz val="11"/>
      <color rgb="FFFF0000"/>
      <name val="Calibri"/>
      <family val="2"/>
      <scheme val="minor"/>
    </font>
    <font>
      <b/>
      <i/>
      <sz val="11"/>
      <color rgb="FF00B0F0"/>
      <name val="Calibri"/>
      <family val="2"/>
      <scheme val="minor"/>
    </font>
    <font>
      <sz val="11"/>
      <color rgb="FF00B0F0"/>
      <name val="Calibri"/>
      <family val="2"/>
      <scheme val="minor"/>
    </font>
    <font>
      <sz val="11"/>
      <color rgb="FF00B050"/>
      <name val="Calibri"/>
      <family val="2"/>
      <scheme val="minor"/>
    </font>
    <font>
      <b/>
      <sz val="11"/>
      <color rgb="FF00B050"/>
      <name val="Calibri"/>
      <family val="2"/>
      <scheme val="minor"/>
    </font>
    <font>
      <sz val="8"/>
      <color rgb="FFFF0000"/>
      <name val="Calibri"/>
      <family val="2"/>
      <scheme val="minor"/>
    </font>
    <font>
      <sz val="8"/>
      <color theme="1"/>
      <name val="Calibri"/>
      <family val="2"/>
      <scheme val="minor"/>
    </font>
    <font>
      <i/>
      <sz val="11"/>
      <color rgb="FF00B0F0"/>
      <name val="Calibri"/>
      <family val="2"/>
      <scheme val="minor"/>
    </font>
    <font>
      <b/>
      <sz val="11"/>
      <color rgb="FF0070C0"/>
      <name val="Calibri"/>
      <family val="2"/>
      <scheme val="minor"/>
    </font>
    <font>
      <sz val="11"/>
      <color rgb="FF0070C0"/>
      <name val="Calibri"/>
      <family val="2"/>
      <scheme val="minor"/>
    </font>
    <font>
      <i/>
      <sz val="8"/>
      <color theme="1"/>
      <name val="Calibri"/>
      <family val="2"/>
      <scheme val="minor"/>
    </font>
    <font>
      <sz val="11"/>
      <color rgb="FF7030A0"/>
      <name val="Calibri"/>
      <family val="2"/>
      <scheme val="minor"/>
    </font>
    <font>
      <b/>
      <sz val="11"/>
      <color rgb="FF00B0F0"/>
      <name val="Calibri"/>
      <family val="2"/>
      <scheme val="minor"/>
    </font>
  </fonts>
  <fills count="9">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9" fontId="10" fillId="0" borderId="0" applyFont="0" applyFill="0" applyBorder="0" applyAlignment="0" applyProtection="0"/>
  </cellStyleXfs>
  <cellXfs count="82">
    <xf numFmtId="0" fontId="0" fillId="0" borderId="0" xfId="0"/>
    <xf numFmtId="0" fontId="1" fillId="3" borderId="0" xfId="0" applyFont="1" applyFill="1" applyAlignment="1">
      <alignment horizontal="center" vertical="center"/>
    </xf>
    <xf numFmtId="0" fontId="1" fillId="3" borderId="1" xfId="0" applyFont="1" applyFill="1" applyBorder="1" applyAlignment="1">
      <alignment horizontal="center" vertical="center"/>
    </xf>
    <xf numFmtId="0" fontId="0" fillId="0" borderId="0" xfId="0" applyAlignment="1">
      <alignment vertical="center"/>
    </xf>
    <xf numFmtId="0" fontId="1" fillId="2" borderId="1" xfId="0" applyFont="1" applyFill="1" applyBorder="1" applyAlignment="1">
      <alignment horizontal="left" vertical="top"/>
    </xf>
    <xf numFmtId="0" fontId="0" fillId="0" borderId="2" xfId="0" applyFont="1" applyBorder="1" applyAlignment="1">
      <alignment horizontal="left" vertical="top" wrapText="1"/>
    </xf>
    <xf numFmtId="0" fontId="1" fillId="2" borderId="1" xfId="0" applyFont="1" applyFill="1" applyBorder="1" applyAlignment="1">
      <alignment horizontal="left" vertical="top" wrapText="1"/>
    </xf>
    <xf numFmtId="0" fontId="0" fillId="0" borderId="1" xfId="0" applyBorder="1" applyAlignment="1">
      <alignment horizontal="left" vertical="top" wrapText="1"/>
    </xf>
    <xf numFmtId="0" fontId="7" fillId="0" borderId="1" xfId="0" applyFont="1" applyBorder="1" applyAlignment="1">
      <alignment horizontal="left" vertical="top" wrapText="1"/>
    </xf>
    <xf numFmtId="0" fontId="0" fillId="0" borderId="0" xfId="0" applyAlignment="1">
      <alignment horizontal="left" vertical="top"/>
    </xf>
    <xf numFmtId="0" fontId="1" fillId="4" borderId="1"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wrapText="1"/>
    </xf>
    <xf numFmtId="0" fontId="0" fillId="0" borderId="0" xfId="0" applyAlignment="1">
      <alignment horizontal="center" vertical="center"/>
    </xf>
    <xf numFmtId="17" fontId="0" fillId="5" borderId="1" xfId="0" applyNumberFormat="1" applyFill="1" applyBorder="1"/>
    <xf numFmtId="0" fontId="0" fillId="5" borderId="1" xfId="0" applyFill="1" applyBorder="1"/>
    <xf numFmtId="0" fontId="0" fillId="5" borderId="1" xfId="0" applyFill="1" applyBorder="1" applyAlignment="1">
      <alignment horizontal="right"/>
    </xf>
    <xf numFmtId="17" fontId="1" fillId="0" borderId="1" xfId="0" applyNumberFormat="1" applyFont="1" applyBorder="1"/>
    <xf numFmtId="0" fontId="1" fillId="0" borderId="1" xfId="0" applyFont="1" applyBorder="1"/>
    <xf numFmtId="17" fontId="0" fillId="6" borderId="1" xfId="0" applyNumberFormat="1" applyFill="1" applyBorder="1" applyAlignment="1">
      <alignment horizontal="right"/>
    </xf>
    <xf numFmtId="0" fontId="0" fillId="6" borderId="1" xfId="0" applyFill="1" applyBorder="1"/>
    <xf numFmtId="0" fontId="0" fillId="6" borderId="1" xfId="0" applyFill="1" applyBorder="1" applyAlignment="1">
      <alignment horizontal="right"/>
    </xf>
    <xf numFmtId="0" fontId="0" fillId="0" borderId="1" xfId="0" applyBorder="1" applyAlignment="1">
      <alignment wrapText="1"/>
    </xf>
    <xf numFmtId="0" fontId="0" fillId="0" borderId="1" xfId="0" applyBorder="1"/>
    <xf numFmtId="17" fontId="0" fillId="5" borderId="1" xfId="0" applyNumberFormat="1" applyFill="1" applyBorder="1" applyAlignment="1">
      <alignment horizontal="center"/>
    </xf>
    <xf numFmtId="0" fontId="0" fillId="5" borderId="1" xfId="0" applyFill="1" applyBorder="1" applyAlignment="1">
      <alignment horizontal="center"/>
    </xf>
    <xf numFmtId="17" fontId="1" fillId="0" borderId="1" xfId="0" applyNumberFormat="1" applyFont="1" applyBorder="1" applyAlignment="1">
      <alignment horizontal="center"/>
    </xf>
    <xf numFmtId="17" fontId="0" fillId="6" borderId="1" xfId="0" applyNumberFormat="1" applyFill="1" applyBorder="1" applyAlignment="1">
      <alignment horizontal="center"/>
    </xf>
    <xf numFmtId="0" fontId="0" fillId="6" borderId="1" xfId="0" applyFill="1" applyBorder="1" applyAlignment="1">
      <alignment horizontal="center"/>
    </xf>
    <xf numFmtId="0" fontId="0" fillId="0" borderId="0" xfId="0" applyAlignment="1">
      <alignment horizontal="center"/>
    </xf>
    <xf numFmtId="0" fontId="1" fillId="0" borderId="1" xfId="0" applyFont="1" applyBorder="1" applyAlignment="1">
      <alignment horizontal="center" wrapText="1"/>
    </xf>
    <xf numFmtId="0" fontId="0" fillId="0" borderId="0" xfId="0" applyBorder="1" applyAlignment="1">
      <alignment wrapText="1"/>
    </xf>
    <xf numFmtId="0" fontId="1" fillId="0" borderId="0" xfId="0" applyFont="1" applyBorder="1" applyAlignment="1">
      <alignment horizontal="center" wrapText="1"/>
    </xf>
    <xf numFmtId="0" fontId="0" fillId="0" borderId="0" xfId="0" applyBorder="1"/>
    <xf numFmtId="0" fontId="0" fillId="0" borderId="1" xfId="0" applyBorder="1" applyAlignment="1">
      <alignment horizontal="center"/>
    </xf>
    <xf numFmtId="0" fontId="0" fillId="7" borderId="0" xfId="0" applyFill="1"/>
    <xf numFmtId="0" fontId="1" fillId="0" borderId="1" xfId="0" applyFont="1" applyBorder="1" applyAlignment="1">
      <alignment horizontal="center"/>
    </xf>
    <xf numFmtId="0" fontId="0" fillId="0" borderId="0" xfId="0" applyAlignment="1">
      <alignment horizontal="right"/>
    </xf>
    <xf numFmtId="0" fontId="0" fillId="0" borderId="0" xfId="0" applyAlignment="1">
      <alignment horizontal="left"/>
    </xf>
    <xf numFmtId="0" fontId="0" fillId="0" borderId="0" xfId="0" applyBorder="1" applyAlignment="1">
      <alignment horizontal="center"/>
    </xf>
    <xf numFmtId="9" fontId="0" fillId="0" borderId="0" xfId="1" applyFont="1" applyBorder="1"/>
    <xf numFmtId="0" fontId="0" fillId="0" borderId="0" xfId="0" applyBorder="1" applyAlignment="1">
      <alignment horizontal="left"/>
    </xf>
    <xf numFmtId="0" fontId="0" fillId="0" borderId="0" xfId="0" applyFill="1" applyBorder="1" applyAlignment="1">
      <alignment horizontal="right"/>
    </xf>
    <xf numFmtId="0" fontId="1" fillId="8" borderId="1" xfId="0" applyFont="1" applyFill="1" applyBorder="1"/>
    <xf numFmtId="0" fontId="0" fillId="3" borderId="0" xfId="0" applyFill="1"/>
    <xf numFmtId="0" fontId="0" fillId="3" borderId="0" xfId="0" applyFill="1" applyAlignment="1">
      <alignment horizontal="center"/>
    </xf>
    <xf numFmtId="0" fontId="14" fillId="0" borderId="1" xfId="0" applyFont="1" applyBorder="1"/>
    <xf numFmtId="9" fontId="15" fillId="0" borderId="1" xfId="0" applyNumberFormat="1" applyFont="1" applyBorder="1"/>
    <xf numFmtId="0" fontId="0" fillId="7" borderId="0" xfId="0" applyFill="1" applyAlignment="1">
      <alignment horizontal="center"/>
    </xf>
    <xf numFmtId="0" fontId="16" fillId="0" borderId="0" xfId="0" applyFont="1" applyAlignment="1">
      <alignment horizontal="center" wrapText="1"/>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1" fillId="0" borderId="0" xfId="0" applyFont="1" applyAlignment="1">
      <alignment horizontal="left" vertical="top" wrapText="1"/>
    </xf>
    <xf numFmtId="0" fontId="0" fillId="0" borderId="0" xfId="0" applyAlignment="1">
      <alignment wrapText="1"/>
    </xf>
    <xf numFmtId="0" fontId="1" fillId="0" borderId="2" xfId="0" applyFont="1" applyBorder="1" applyAlignment="1">
      <alignment horizontal="left" vertical="top" wrapText="1"/>
    </xf>
    <xf numFmtId="0" fontId="0" fillId="0" borderId="2" xfId="0" applyBorder="1" applyAlignment="1">
      <alignment horizontal="left" vertical="top" wrapText="1"/>
    </xf>
    <xf numFmtId="0" fontId="0" fillId="0" borderId="2" xfId="0" quotePrefix="1" applyBorder="1" applyAlignment="1">
      <alignment horizontal="left" vertical="top" wrapText="1"/>
    </xf>
    <xf numFmtId="0" fontId="7" fillId="0" borderId="2" xfId="0" applyFont="1" applyBorder="1" applyAlignment="1">
      <alignment horizontal="left" vertical="top" wrapText="1"/>
    </xf>
    <xf numFmtId="0" fontId="1"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1" fillId="5" borderId="1" xfId="0" applyFont="1" applyFill="1" applyBorder="1" applyAlignment="1">
      <alignment wrapText="1"/>
    </xf>
    <xf numFmtId="0" fontId="0" fillId="0" borderId="1" xfId="0" applyFont="1" applyBorder="1"/>
    <xf numFmtId="0" fontId="19" fillId="0" borderId="1" xfId="0" applyFont="1" applyBorder="1"/>
    <xf numFmtId="0" fontId="20" fillId="0" borderId="1" xfId="0" applyFont="1" applyBorder="1" applyAlignment="1">
      <alignment horizontal="center"/>
    </xf>
    <xf numFmtId="0" fontId="20" fillId="0" borderId="1" xfId="0" applyFont="1" applyBorder="1"/>
    <xf numFmtId="0" fontId="5" fillId="0" borderId="1" xfId="0" applyFont="1" applyBorder="1"/>
    <xf numFmtId="0" fontId="9" fillId="0" borderId="1" xfId="0" applyFont="1" applyBorder="1" applyAlignment="1">
      <alignment horizontal="center"/>
    </xf>
    <xf numFmtId="0" fontId="5" fillId="0" borderId="1" xfId="0" applyFont="1" applyBorder="1" applyAlignment="1">
      <alignment horizontal="center"/>
    </xf>
    <xf numFmtId="9" fontId="21" fillId="0" borderId="1" xfId="1" applyFont="1" applyBorder="1" applyAlignment="1">
      <alignment horizontal="center"/>
    </xf>
    <xf numFmtId="0" fontId="0" fillId="7" borderId="1" xfId="0" applyFill="1" applyBorder="1"/>
    <xf numFmtId="0" fontId="1" fillId="3" borderId="1" xfId="0" applyFont="1" applyFill="1" applyBorder="1"/>
    <xf numFmtId="0" fontId="0" fillId="3" borderId="1" xfId="0" applyFill="1" applyBorder="1"/>
    <xf numFmtId="9" fontId="21" fillId="3" borderId="1" xfId="1" applyFont="1" applyFill="1" applyBorder="1" applyAlignment="1">
      <alignment horizontal="center"/>
    </xf>
    <xf numFmtId="0" fontId="17" fillId="7" borderId="0" xfId="0" applyFont="1" applyFill="1"/>
    <xf numFmtId="0" fontId="21" fillId="3" borderId="1" xfId="0" applyFont="1" applyFill="1" applyBorder="1"/>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tabSelected="1" topLeftCell="C40" zoomScale="80" zoomScaleNormal="80" workbookViewId="0">
      <selection activeCell="E41" sqref="E41"/>
    </sheetView>
  </sheetViews>
  <sheetFormatPr baseColWidth="10" defaultRowHeight="15" x14ac:dyDescent="0.25"/>
  <cols>
    <col min="1" max="1" width="7.7109375" style="3" customWidth="1"/>
    <col min="2" max="2" width="10.85546875" style="3" customWidth="1"/>
    <col min="3" max="3" width="27.42578125" style="9" customWidth="1"/>
    <col min="4" max="4" width="60.28515625" style="9" customWidth="1"/>
    <col min="5" max="5" width="86.5703125" style="9" customWidth="1"/>
    <col min="6" max="8" width="6.7109375" style="15" customWidth="1"/>
    <col min="9" max="9" width="6.42578125" customWidth="1"/>
    <col min="10" max="10" width="6.7109375" customWidth="1"/>
    <col min="11" max="13" width="6.7109375" style="15" customWidth="1"/>
  </cols>
  <sheetData>
    <row r="1" spans="1:13" s="55" customFormat="1" ht="27" customHeight="1" x14ac:dyDescent="0.25">
      <c r="A1" s="52" t="s">
        <v>3</v>
      </c>
      <c r="B1" s="53" t="s">
        <v>69</v>
      </c>
      <c r="C1" s="54" t="s">
        <v>0</v>
      </c>
      <c r="D1" s="54" t="s">
        <v>1</v>
      </c>
      <c r="E1" s="56" t="s">
        <v>2</v>
      </c>
      <c r="F1" s="60" t="s">
        <v>75</v>
      </c>
      <c r="G1" s="60" t="s">
        <v>83</v>
      </c>
      <c r="H1" s="60" t="s">
        <v>90</v>
      </c>
      <c r="I1" s="62" t="s">
        <v>134</v>
      </c>
      <c r="J1" s="62" t="s">
        <v>171</v>
      </c>
      <c r="K1" s="60" t="s">
        <v>172</v>
      </c>
      <c r="L1" s="60" t="s">
        <v>178</v>
      </c>
      <c r="M1" s="60" t="s">
        <v>200</v>
      </c>
    </row>
    <row r="2" spans="1:13" ht="156" customHeight="1" x14ac:dyDescent="0.25">
      <c r="A2" s="2">
        <v>1</v>
      </c>
      <c r="B2" s="10" t="s">
        <v>70</v>
      </c>
      <c r="C2" s="4" t="s">
        <v>28</v>
      </c>
      <c r="D2" s="5" t="s">
        <v>12</v>
      </c>
      <c r="E2" s="56" t="s">
        <v>132</v>
      </c>
      <c r="F2" s="61"/>
      <c r="G2" s="61"/>
      <c r="H2" s="61"/>
      <c r="I2" s="61" t="s">
        <v>59</v>
      </c>
      <c r="J2" s="17"/>
      <c r="K2" s="61"/>
      <c r="L2" s="61"/>
      <c r="M2" s="61"/>
    </row>
    <row r="3" spans="1:13" ht="93" customHeight="1" x14ac:dyDescent="0.25">
      <c r="A3" s="2" t="s">
        <v>38</v>
      </c>
      <c r="B3" s="10" t="s">
        <v>70</v>
      </c>
      <c r="C3" s="4" t="s">
        <v>28</v>
      </c>
      <c r="D3" s="5" t="s">
        <v>41</v>
      </c>
      <c r="E3" s="5" t="s">
        <v>133</v>
      </c>
      <c r="F3" s="61"/>
      <c r="G3" s="61"/>
      <c r="H3" s="61"/>
      <c r="I3" s="61" t="s">
        <v>59</v>
      </c>
      <c r="J3" s="17"/>
      <c r="K3" s="61"/>
      <c r="L3" s="61"/>
      <c r="M3" s="61"/>
    </row>
    <row r="4" spans="1:13" ht="59.25" customHeight="1" x14ac:dyDescent="0.25">
      <c r="A4" s="2" t="s">
        <v>40</v>
      </c>
      <c r="B4" s="11" t="s">
        <v>71</v>
      </c>
      <c r="C4" s="4" t="s">
        <v>39</v>
      </c>
      <c r="D4" s="5" t="s">
        <v>47</v>
      </c>
      <c r="E4" s="5" t="s">
        <v>135</v>
      </c>
      <c r="F4" s="61"/>
      <c r="G4" s="61"/>
      <c r="H4" s="61"/>
      <c r="I4" s="61" t="s">
        <v>59</v>
      </c>
      <c r="J4" s="17"/>
      <c r="K4" s="61"/>
      <c r="L4" s="61"/>
      <c r="M4" s="61"/>
    </row>
    <row r="5" spans="1:13" ht="50.25" customHeight="1" x14ac:dyDescent="0.25">
      <c r="A5" s="1">
        <v>2</v>
      </c>
      <c r="B5" s="10" t="s">
        <v>70</v>
      </c>
      <c r="C5" s="6" t="s">
        <v>150</v>
      </c>
      <c r="D5" s="7" t="s">
        <v>151</v>
      </c>
      <c r="E5" s="57" t="s">
        <v>152</v>
      </c>
      <c r="F5" s="61"/>
      <c r="G5" s="61"/>
      <c r="H5" s="61"/>
      <c r="I5" s="17"/>
      <c r="J5" s="61" t="s">
        <v>59</v>
      </c>
      <c r="K5" s="61"/>
      <c r="L5" s="61"/>
      <c r="M5" s="61"/>
    </row>
    <row r="6" spans="1:13" ht="48" customHeight="1" x14ac:dyDescent="0.25">
      <c r="A6" s="2">
        <v>3</v>
      </c>
      <c r="B6" s="10" t="s">
        <v>72</v>
      </c>
      <c r="C6" s="6" t="s">
        <v>14</v>
      </c>
      <c r="D6" s="7" t="s">
        <v>18</v>
      </c>
      <c r="E6" s="57" t="s">
        <v>13</v>
      </c>
      <c r="F6" s="61"/>
      <c r="G6" s="61"/>
      <c r="H6" s="61"/>
      <c r="I6" s="17"/>
      <c r="J6" s="17"/>
      <c r="K6" s="61"/>
      <c r="L6" s="61"/>
      <c r="M6" s="61"/>
    </row>
    <row r="7" spans="1:13" ht="48" customHeight="1" x14ac:dyDescent="0.25">
      <c r="A7" s="2">
        <v>4</v>
      </c>
      <c r="B7" s="10" t="s">
        <v>72</v>
      </c>
      <c r="C7" s="6" t="s">
        <v>14</v>
      </c>
      <c r="D7" s="7" t="s">
        <v>17</v>
      </c>
      <c r="E7" s="57" t="s">
        <v>27</v>
      </c>
      <c r="F7" s="61"/>
      <c r="G7" s="61"/>
      <c r="H7" s="61"/>
      <c r="I7" s="17"/>
      <c r="J7" s="17"/>
      <c r="K7" s="61"/>
      <c r="L7" s="61"/>
      <c r="M7" s="61"/>
    </row>
    <row r="8" spans="1:13" ht="96" customHeight="1" x14ac:dyDescent="0.25">
      <c r="A8" s="2">
        <v>5</v>
      </c>
      <c r="B8" s="10" t="s">
        <v>70</v>
      </c>
      <c r="C8" s="6" t="s">
        <v>15</v>
      </c>
      <c r="D8" s="7" t="s">
        <v>16</v>
      </c>
      <c r="E8" s="57" t="s">
        <v>51</v>
      </c>
      <c r="F8" s="61"/>
      <c r="G8" s="61"/>
      <c r="H8" s="61"/>
      <c r="I8" s="17"/>
      <c r="J8" s="17"/>
      <c r="K8" s="61"/>
      <c r="L8" s="61"/>
      <c r="M8" s="61"/>
    </row>
    <row r="9" spans="1:13" ht="70.5" customHeight="1" x14ac:dyDescent="0.25">
      <c r="A9" s="2">
        <v>6</v>
      </c>
      <c r="B9" s="10" t="s">
        <v>71</v>
      </c>
      <c r="C9" s="6" t="s">
        <v>77</v>
      </c>
      <c r="D9" s="7" t="s">
        <v>23</v>
      </c>
      <c r="E9" s="57" t="s">
        <v>89</v>
      </c>
      <c r="F9" s="61"/>
      <c r="G9" s="61"/>
      <c r="H9" s="61"/>
      <c r="I9" s="17"/>
      <c r="J9" s="17"/>
      <c r="K9" s="61"/>
      <c r="L9" s="61"/>
      <c r="M9" s="61"/>
    </row>
    <row r="10" spans="1:13" ht="153.75" customHeight="1" x14ac:dyDescent="0.25">
      <c r="A10" s="2">
        <v>7</v>
      </c>
      <c r="B10" s="10" t="s">
        <v>71</v>
      </c>
      <c r="C10" s="6" t="s">
        <v>81</v>
      </c>
      <c r="D10" s="7" t="s">
        <v>52</v>
      </c>
      <c r="E10" s="58" t="s">
        <v>82</v>
      </c>
      <c r="F10" s="61" t="s">
        <v>59</v>
      </c>
      <c r="G10" s="61"/>
      <c r="H10" s="61"/>
      <c r="I10" s="17"/>
      <c r="J10" s="17"/>
      <c r="K10" s="61"/>
      <c r="L10" s="61"/>
      <c r="M10" s="61"/>
    </row>
    <row r="11" spans="1:13" ht="39" customHeight="1" x14ac:dyDescent="0.25">
      <c r="A11" s="78" t="s">
        <v>61</v>
      </c>
      <c r="B11" s="12" t="s">
        <v>71</v>
      </c>
      <c r="C11" s="80" t="s">
        <v>62</v>
      </c>
      <c r="D11" s="7" t="s">
        <v>65</v>
      </c>
      <c r="E11" s="58" t="s">
        <v>64</v>
      </c>
      <c r="F11" s="61" t="s">
        <v>57</v>
      </c>
      <c r="G11" s="61"/>
      <c r="H11" s="61"/>
      <c r="I11" s="17"/>
      <c r="J11" s="17"/>
      <c r="K11" s="61"/>
      <c r="L11" s="61"/>
      <c r="M11" s="61"/>
    </row>
    <row r="12" spans="1:13" ht="84" customHeight="1" x14ac:dyDescent="0.25">
      <c r="A12" s="79"/>
      <c r="B12" s="13" t="s">
        <v>71</v>
      </c>
      <c r="C12" s="81"/>
      <c r="D12" s="7" t="s">
        <v>66</v>
      </c>
      <c r="E12" s="58" t="s">
        <v>67</v>
      </c>
      <c r="F12" s="61" t="s">
        <v>57</v>
      </c>
      <c r="G12" s="61"/>
      <c r="H12" s="61"/>
      <c r="I12" s="17"/>
      <c r="J12" s="17"/>
      <c r="K12" s="61"/>
      <c r="L12" s="61"/>
      <c r="M12" s="61"/>
    </row>
    <row r="13" spans="1:13" ht="53.25" customHeight="1" x14ac:dyDescent="0.25">
      <c r="A13" s="2">
        <v>8</v>
      </c>
      <c r="B13" s="10" t="s">
        <v>71</v>
      </c>
      <c r="C13" s="6" t="s">
        <v>4</v>
      </c>
      <c r="D13" s="7" t="s">
        <v>19</v>
      </c>
      <c r="E13" s="57" t="s">
        <v>31</v>
      </c>
      <c r="F13" s="61"/>
      <c r="G13" s="61"/>
      <c r="H13" s="61"/>
      <c r="I13" s="17"/>
      <c r="J13" s="17"/>
      <c r="K13" s="61"/>
      <c r="L13" s="61"/>
      <c r="M13" s="61"/>
    </row>
    <row r="14" spans="1:13" ht="75.75" customHeight="1" x14ac:dyDescent="0.25">
      <c r="A14" s="2">
        <v>9</v>
      </c>
      <c r="B14" s="10" t="s">
        <v>71</v>
      </c>
      <c r="C14" s="6" t="s">
        <v>9</v>
      </c>
      <c r="D14" s="7" t="s">
        <v>32</v>
      </c>
      <c r="E14" s="57" t="s">
        <v>153</v>
      </c>
      <c r="F14" s="61"/>
      <c r="G14" s="61"/>
      <c r="H14" s="61"/>
      <c r="I14" s="17"/>
      <c r="J14" s="17"/>
      <c r="K14" s="61"/>
      <c r="L14" s="61"/>
      <c r="M14" s="61"/>
    </row>
    <row r="15" spans="1:13" ht="40.5" customHeight="1" x14ac:dyDescent="0.25">
      <c r="A15" s="2" t="s">
        <v>36</v>
      </c>
      <c r="B15" s="10" t="s">
        <v>71</v>
      </c>
      <c r="C15" s="6" t="s">
        <v>35</v>
      </c>
      <c r="D15" s="7" t="s">
        <v>33</v>
      </c>
      <c r="E15" s="57" t="s">
        <v>37</v>
      </c>
      <c r="F15" s="61"/>
      <c r="G15" s="61"/>
      <c r="H15" s="61"/>
      <c r="I15" s="17"/>
      <c r="J15" s="17"/>
      <c r="K15" s="61"/>
      <c r="L15" s="61"/>
      <c r="M15" s="61"/>
    </row>
    <row r="16" spans="1:13" ht="92.25" customHeight="1" x14ac:dyDescent="0.25">
      <c r="A16" s="2">
        <v>10</v>
      </c>
      <c r="B16" s="10" t="s">
        <v>71</v>
      </c>
      <c r="C16" s="6" t="s">
        <v>10</v>
      </c>
      <c r="D16" s="7" t="s">
        <v>21</v>
      </c>
      <c r="E16" s="57" t="s">
        <v>149</v>
      </c>
      <c r="F16" s="61"/>
      <c r="G16" s="61"/>
      <c r="H16" s="61"/>
      <c r="I16" s="17"/>
      <c r="J16" s="61" t="s">
        <v>59</v>
      </c>
      <c r="K16" s="61"/>
      <c r="L16" s="61"/>
      <c r="M16" s="61"/>
    </row>
    <row r="17" spans="1:13" ht="165" x14ac:dyDescent="0.25">
      <c r="A17" s="2">
        <v>11</v>
      </c>
      <c r="B17" s="10" t="s">
        <v>71</v>
      </c>
      <c r="C17" s="6" t="s">
        <v>44</v>
      </c>
      <c r="D17" s="7" t="s">
        <v>24</v>
      </c>
      <c r="E17" s="59" t="s">
        <v>156</v>
      </c>
      <c r="F17" s="61" t="s">
        <v>59</v>
      </c>
      <c r="G17" s="61"/>
      <c r="H17" s="61"/>
      <c r="I17" s="17"/>
      <c r="J17" s="17"/>
      <c r="K17" s="61"/>
      <c r="L17" s="61"/>
      <c r="M17" s="61"/>
    </row>
    <row r="18" spans="1:13" ht="126.75" customHeight="1" x14ac:dyDescent="0.25">
      <c r="A18" s="2" t="s">
        <v>43</v>
      </c>
      <c r="B18" s="10" t="s">
        <v>71</v>
      </c>
      <c r="C18" s="6" t="s">
        <v>45</v>
      </c>
      <c r="D18" s="7" t="s">
        <v>46</v>
      </c>
      <c r="E18" s="57" t="s">
        <v>131</v>
      </c>
      <c r="F18" s="61"/>
      <c r="G18" s="61"/>
      <c r="H18" s="61" t="s">
        <v>57</v>
      </c>
      <c r="I18" s="17"/>
      <c r="J18" s="17"/>
      <c r="K18" s="61"/>
      <c r="L18" s="61"/>
      <c r="M18" s="61"/>
    </row>
    <row r="19" spans="1:13" ht="97.5" customHeight="1" x14ac:dyDescent="0.25">
      <c r="A19" s="2" t="s">
        <v>164</v>
      </c>
      <c r="B19" s="10" t="s">
        <v>71</v>
      </c>
      <c r="C19" s="6" t="s">
        <v>165</v>
      </c>
      <c r="D19" s="7" t="s">
        <v>166</v>
      </c>
      <c r="E19" s="57" t="s">
        <v>167</v>
      </c>
      <c r="F19" s="61"/>
      <c r="G19" s="61"/>
      <c r="H19" s="61"/>
      <c r="I19" s="17"/>
      <c r="J19" s="17"/>
      <c r="K19" s="61" t="s">
        <v>57</v>
      </c>
      <c r="L19" s="61" t="s">
        <v>57</v>
      </c>
      <c r="M19" s="61"/>
    </row>
    <row r="20" spans="1:13" ht="30" x14ac:dyDescent="0.25">
      <c r="A20" s="2">
        <v>12</v>
      </c>
      <c r="B20" s="10" t="s">
        <v>71</v>
      </c>
      <c r="C20" s="6" t="s">
        <v>8</v>
      </c>
      <c r="D20" s="7" t="s">
        <v>25</v>
      </c>
      <c r="E20" s="57" t="s">
        <v>42</v>
      </c>
      <c r="F20" s="61"/>
      <c r="G20" s="61"/>
      <c r="H20" s="61"/>
      <c r="I20" s="17"/>
      <c r="J20" s="17"/>
      <c r="K20" s="61"/>
      <c r="L20" s="61"/>
      <c r="M20" s="61"/>
    </row>
    <row r="21" spans="1:13" ht="30" x14ac:dyDescent="0.25">
      <c r="A21" s="1">
        <v>13</v>
      </c>
      <c r="B21" s="10" t="s">
        <v>71</v>
      </c>
      <c r="C21" s="6" t="s">
        <v>5</v>
      </c>
      <c r="D21" s="7" t="s">
        <v>20</v>
      </c>
      <c r="E21" s="57" t="s">
        <v>11</v>
      </c>
      <c r="F21" s="61"/>
      <c r="G21" s="61"/>
      <c r="H21" s="61"/>
      <c r="I21" s="17"/>
      <c r="J21" s="17"/>
      <c r="K21" s="61"/>
      <c r="L21" s="61"/>
      <c r="M21" s="61"/>
    </row>
    <row r="22" spans="1:13" ht="75" x14ac:dyDescent="0.25">
      <c r="A22" s="2">
        <v>14</v>
      </c>
      <c r="B22" s="10" t="s">
        <v>71</v>
      </c>
      <c r="C22" s="6" t="s">
        <v>6</v>
      </c>
      <c r="D22" s="7" t="s">
        <v>22</v>
      </c>
      <c r="E22" s="59" t="s">
        <v>48</v>
      </c>
      <c r="F22" s="61"/>
      <c r="G22" s="61"/>
      <c r="H22" s="61"/>
      <c r="I22" s="17"/>
      <c r="J22" s="17"/>
      <c r="K22" s="61"/>
      <c r="L22" s="61"/>
      <c r="M22" s="61"/>
    </row>
    <row r="23" spans="1:13" ht="203.25" customHeight="1" x14ac:dyDescent="0.25">
      <c r="A23" s="2">
        <v>15</v>
      </c>
      <c r="B23" s="10" t="s">
        <v>71</v>
      </c>
      <c r="C23" s="6" t="s">
        <v>60</v>
      </c>
      <c r="D23" s="8" t="s">
        <v>49</v>
      </c>
      <c r="E23" s="57" t="s">
        <v>136</v>
      </c>
      <c r="F23" s="61"/>
      <c r="G23" s="61"/>
      <c r="H23" s="61" t="s">
        <v>57</v>
      </c>
      <c r="I23" s="17"/>
      <c r="J23" s="17"/>
      <c r="K23" s="61"/>
      <c r="L23" s="61"/>
      <c r="M23" s="61"/>
    </row>
    <row r="24" spans="1:13" ht="78" customHeight="1" x14ac:dyDescent="0.25">
      <c r="A24" s="2">
        <v>16</v>
      </c>
      <c r="B24" s="10" t="s">
        <v>71</v>
      </c>
      <c r="C24" s="6" t="s">
        <v>7</v>
      </c>
      <c r="D24" s="8" t="s">
        <v>50</v>
      </c>
      <c r="E24" s="57" t="s">
        <v>53</v>
      </c>
      <c r="F24" s="61"/>
      <c r="G24" s="61"/>
      <c r="H24" s="61"/>
      <c r="I24" s="17"/>
      <c r="J24" s="17"/>
      <c r="K24" s="61"/>
      <c r="L24" s="61"/>
      <c r="M24" s="61"/>
    </row>
    <row r="25" spans="1:13" ht="129.75" customHeight="1" x14ac:dyDescent="0.25">
      <c r="A25" s="2" t="s">
        <v>34</v>
      </c>
      <c r="B25" s="10" t="s">
        <v>71</v>
      </c>
      <c r="C25" s="6" t="s">
        <v>30</v>
      </c>
      <c r="D25" s="7" t="s">
        <v>26</v>
      </c>
      <c r="E25" s="57" t="s">
        <v>154</v>
      </c>
      <c r="F25" s="61"/>
      <c r="G25" s="61"/>
      <c r="H25" s="61" t="s">
        <v>57</v>
      </c>
      <c r="I25" s="17"/>
      <c r="J25" s="61" t="s">
        <v>59</v>
      </c>
      <c r="K25" s="61"/>
      <c r="L25" s="61"/>
      <c r="M25" s="61"/>
    </row>
    <row r="26" spans="1:13" ht="52.5" customHeight="1" x14ac:dyDescent="0.25">
      <c r="A26" s="2" t="s">
        <v>56</v>
      </c>
      <c r="B26" s="10" t="s">
        <v>71</v>
      </c>
      <c r="C26" s="6" t="s">
        <v>54</v>
      </c>
      <c r="D26" s="7" t="s">
        <v>55</v>
      </c>
      <c r="E26" s="57" t="s">
        <v>63</v>
      </c>
      <c r="F26" s="61" t="s">
        <v>57</v>
      </c>
      <c r="G26" s="61"/>
      <c r="H26" s="61"/>
      <c r="I26" s="17"/>
      <c r="J26" s="17"/>
      <c r="K26" s="61"/>
      <c r="L26" s="61"/>
      <c r="M26" s="61"/>
    </row>
    <row r="27" spans="1:13" ht="142.5" customHeight="1" x14ac:dyDescent="0.25">
      <c r="A27" s="77" t="s">
        <v>173</v>
      </c>
      <c r="B27" s="10" t="s">
        <v>71</v>
      </c>
      <c r="C27" s="6" t="s">
        <v>79</v>
      </c>
      <c r="D27" s="7" t="s">
        <v>78</v>
      </c>
      <c r="E27" s="58" t="s">
        <v>91</v>
      </c>
      <c r="F27" s="61"/>
      <c r="G27" s="61" t="s">
        <v>57</v>
      </c>
      <c r="H27" s="61" t="s">
        <v>57</v>
      </c>
      <c r="I27" s="17"/>
      <c r="J27" s="17"/>
      <c r="K27" s="61"/>
      <c r="L27" s="61"/>
      <c r="M27" s="61"/>
    </row>
    <row r="28" spans="1:13" ht="119.25" customHeight="1" x14ac:dyDescent="0.25">
      <c r="A28" s="77" t="s">
        <v>174</v>
      </c>
      <c r="B28" s="10" t="s">
        <v>71</v>
      </c>
      <c r="C28" s="6" t="s">
        <v>175</v>
      </c>
      <c r="D28" s="7" t="s">
        <v>177</v>
      </c>
      <c r="E28" s="58" t="s">
        <v>179</v>
      </c>
      <c r="F28" s="61"/>
      <c r="G28" s="61"/>
      <c r="H28" s="61"/>
      <c r="I28" s="17"/>
      <c r="J28" s="17"/>
      <c r="K28" s="61"/>
      <c r="L28" s="61" t="s">
        <v>57</v>
      </c>
      <c r="M28" s="61"/>
    </row>
    <row r="29" spans="1:13" ht="186.75" customHeight="1" x14ac:dyDescent="0.25">
      <c r="A29" s="77" t="s">
        <v>176</v>
      </c>
      <c r="B29" s="10" t="s">
        <v>71</v>
      </c>
      <c r="C29" s="6" t="s">
        <v>180</v>
      </c>
      <c r="D29" s="7" t="s">
        <v>181</v>
      </c>
      <c r="E29" s="58" t="s">
        <v>182</v>
      </c>
      <c r="F29" s="61"/>
      <c r="G29" s="61"/>
      <c r="H29" s="61"/>
      <c r="I29" s="17"/>
      <c r="J29" s="17"/>
      <c r="K29" s="61"/>
      <c r="L29" s="61" t="s">
        <v>57</v>
      </c>
      <c r="M29" s="61"/>
    </row>
    <row r="30" spans="1:13" ht="85.5" customHeight="1" x14ac:dyDescent="0.25">
      <c r="A30" s="2">
        <v>17</v>
      </c>
      <c r="B30" s="10" t="s">
        <v>71</v>
      </c>
      <c r="C30" s="6" t="s">
        <v>80</v>
      </c>
      <c r="D30" s="7" t="s">
        <v>29</v>
      </c>
      <c r="E30" s="57" t="s">
        <v>76</v>
      </c>
      <c r="F30" s="61" t="s">
        <v>59</v>
      </c>
      <c r="G30" s="61"/>
      <c r="H30" s="61"/>
      <c r="I30" s="17"/>
      <c r="J30" s="17"/>
      <c r="K30" s="61"/>
      <c r="L30" s="61"/>
      <c r="M30" s="61"/>
    </row>
    <row r="31" spans="1:13" ht="90.75" customHeight="1" x14ac:dyDescent="0.25">
      <c r="A31" s="2">
        <v>18</v>
      </c>
      <c r="B31" s="10" t="s">
        <v>71</v>
      </c>
      <c r="C31" s="6" t="s">
        <v>58</v>
      </c>
      <c r="D31" s="7" t="s">
        <v>92</v>
      </c>
      <c r="E31" s="57" t="s">
        <v>93</v>
      </c>
      <c r="F31" s="61" t="s">
        <v>57</v>
      </c>
      <c r="G31" s="61"/>
      <c r="H31" s="61" t="s">
        <v>57</v>
      </c>
      <c r="I31" s="17"/>
      <c r="J31" s="17"/>
      <c r="K31" s="61"/>
      <c r="L31" s="61"/>
      <c r="M31" s="61"/>
    </row>
    <row r="32" spans="1:13" ht="36.75" customHeight="1" x14ac:dyDescent="0.25">
      <c r="A32" s="2">
        <v>19</v>
      </c>
      <c r="B32" s="14" t="s">
        <v>73</v>
      </c>
      <c r="C32" s="6" t="s">
        <v>74</v>
      </c>
      <c r="D32" s="7" t="s">
        <v>68</v>
      </c>
      <c r="E32" s="57" t="s">
        <v>64</v>
      </c>
      <c r="F32" s="61" t="s">
        <v>57</v>
      </c>
      <c r="G32" s="61"/>
      <c r="H32" s="61"/>
      <c r="I32" s="17"/>
      <c r="J32" s="17"/>
      <c r="K32" s="61"/>
      <c r="L32" s="61"/>
      <c r="M32" s="61"/>
    </row>
    <row r="33" spans="1:13" ht="45" x14ac:dyDescent="0.25">
      <c r="A33" s="2">
        <v>20</v>
      </c>
      <c r="B33" s="14" t="s">
        <v>73</v>
      </c>
      <c r="C33" s="6" t="s">
        <v>84</v>
      </c>
      <c r="D33" s="7" t="s">
        <v>86</v>
      </c>
      <c r="E33" s="57" t="s">
        <v>85</v>
      </c>
      <c r="F33" s="61"/>
      <c r="G33" s="61" t="s">
        <v>57</v>
      </c>
      <c r="H33" s="61"/>
      <c r="I33" s="17"/>
      <c r="J33" s="17"/>
      <c r="K33" s="61"/>
      <c r="L33" s="61"/>
      <c r="M33" s="61"/>
    </row>
    <row r="34" spans="1:13" ht="58.5" customHeight="1" x14ac:dyDescent="0.25">
      <c r="A34" s="2">
        <v>21</v>
      </c>
      <c r="B34" s="14" t="s">
        <v>73</v>
      </c>
      <c r="C34" s="6" t="s">
        <v>84</v>
      </c>
      <c r="D34" s="7" t="s">
        <v>87</v>
      </c>
      <c r="E34" s="57" t="s">
        <v>88</v>
      </c>
      <c r="F34" s="61"/>
      <c r="G34" s="61" t="s">
        <v>57</v>
      </c>
      <c r="H34" s="61"/>
      <c r="I34" s="17"/>
      <c r="J34" s="17"/>
      <c r="K34" s="61"/>
      <c r="L34" s="61"/>
      <c r="M34" s="61"/>
    </row>
    <row r="35" spans="1:13" ht="45.75" customHeight="1" x14ac:dyDescent="0.25">
      <c r="A35" s="2">
        <v>22</v>
      </c>
      <c r="B35" s="10" t="s">
        <v>71</v>
      </c>
      <c r="C35" s="6" t="s">
        <v>157</v>
      </c>
      <c r="D35" s="7" t="s">
        <v>158</v>
      </c>
      <c r="E35" s="57" t="s">
        <v>159</v>
      </c>
      <c r="F35" s="61"/>
      <c r="G35" s="61"/>
      <c r="H35" s="61"/>
      <c r="I35" s="17"/>
      <c r="J35" s="17"/>
      <c r="K35" s="61" t="s">
        <v>57</v>
      </c>
      <c r="L35" s="61" t="s">
        <v>57</v>
      </c>
      <c r="M35" s="61"/>
    </row>
    <row r="36" spans="1:13" ht="79.5" customHeight="1" x14ac:dyDescent="0.25">
      <c r="A36" s="2">
        <v>23</v>
      </c>
      <c r="B36" s="10" t="s">
        <v>71</v>
      </c>
      <c r="C36" s="6" t="s">
        <v>160</v>
      </c>
      <c r="D36" s="7" t="s">
        <v>161</v>
      </c>
      <c r="E36" s="57" t="s">
        <v>162</v>
      </c>
      <c r="F36" s="61"/>
      <c r="G36" s="61"/>
      <c r="H36" s="61"/>
      <c r="I36" s="17"/>
      <c r="J36" s="17"/>
      <c r="K36" s="61" t="s">
        <v>57</v>
      </c>
      <c r="L36" s="61" t="s">
        <v>57</v>
      </c>
      <c r="M36" s="61"/>
    </row>
    <row r="37" spans="1:13" ht="203.25" customHeight="1" x14ac:dyDescent="0.25">
      <c r="A37" s="2">
        <v>24</v>
      </c>
      <c r="B37" s="10" t="s">
        <v>71</v>
      </c>
      <c r="C37" s="6" t="s">
        <v>168</v>
      </c>
      <c r="D37" s="7" t="s">
        <v>169</v>
      </c>
      <c r="E37" s="57" t="s">
        <v>170</v>
      </c>
      <c r="F37" s="61"/>
      <c r="G37" s="61"/>
      <c r="H37" s="61"/>
      <c r="I37" s="17"/>
      <c r="J37" s="17"/>
      <c r="K37" s="61" t="s">
        <v>57</v>
      </c>
      <c r="L37" s="61" t="s">
        <v>57</v>
      </c>
      <c r="M37" s="61"/>
    </row>
    <row r="38" spans="1:13" ht="51" customHeight="1" x14ac:dyDescent="0.25">
      <c r="A38" s="2">
        <v>25</v>
      </c>
      <c r="B38" s="14" t="s">
        <v>183</v>
      </c>
      <c r="C38" s="6" t="s">
        <v>184</v>
      </c>
      <c r="D38" s="7" t="s">
        <v>192</v>
      </c>
      <c r="E38" s="57" t="s">
        <v>198</v>
      </c>
      <c r="F38" s="61"/>
      <c r="G38" s="61"/>
      <c r="H38" s="61"/>
      <c r="I38" s="17"/>
      <c r="J38" s="17"/>
      <c r="K38" s="61"/>
      <c r="L38" s="61"/>
      <c r="M38" s="61" t="s">
        <v>57</v>
      </c>
    </row>
    <row r="39" spans="1:13" ht="48.75" customHeight="1" x14ac:dyDescent="0.25">
      <c r="A39" s="2" t="s">
        <v>190</v>
      </c>
      <c r="B39" s="14" t="s">
        <v>183</v>
      </c>
      <c r="C39" s="6" t="s">
        <v>189</v>
      </c>
      <c r="D39" s="7" t="s">
        <v>191</v>
      </c>
      <c r="E39" s="57" t="s">
        <v>199</v>
      </c>
      <c r="F39" s="61"/>
      <c r="G39" s="61"/>
      <c r="H39" s="61"/>
      <c r="I39" s="17"/>
      <c r="J39" s="17"/>
      <c r="K39" s="61"/>
      <c r="L39" s="61"/>
      <c r="M39" s="61" t="s">
        <v>57</v>
      </c>
    </row>
    <row r="40" spans="1:13" ht="63" customHeight="1" x14ac:dyDescent="0.25">
      <c r="A40" s="2">
        <v>26</v>
      </c>
      <c r="B40" s="14" t="s">
        <v>183</v>
      </c>
      <c r="C40" s="6" t="s">
        <v>185</v>
      </c>
      <c r="D40" s="7" t="s">
        <v>186</v>
      </c>
      <c r="E40" s="57" t="s">
        <v>193</v>
      </c>
      <c r="F40" s="61"/>
      <c r="G40" s="61"/>
      <c r="H40" s="61"/>
      <c r="I40" s="17"/>
      <c r="J40" s="17"/>
      <c r="K40" s="61"/>
      <c r="L40" s="61"/>
      <c r="M40" s="61" t="s">
        <v>57</v>
      </c>
    </row>
    <row r="41" spans="1:13" ht="137.25" customHeight="1" x14ac:dyDescent="0.25">
      <c r="A41" s="2">
        <v>27</v>
      </c>
      <c r="B41" s="14" t="s">
        <v>183</v>
      </c>
      <c r="C41" s="6" t="s">
        <v>187</v>
      </c>
      <c r="D41" s="7" t="s">
        <v>188</v>
      </c>
      <c r="E41" s="57" t="s">
        <v>204</v>
      </c>
      <c r="F41" s="61"/>
      <c r="G41" s="61"/>
      <c r="H41" s="61"/>
      <c r="I41" s="17"/>
      <c r="J41" s="17"/>
      <c r="K41" s="61"/>
      <c r="L41" s="61"/>
      <c r="M41" s="61" t="s">
        <v>203</v>
      </c>
    </row>
    <row r="42" spans="1:13" ht="47.25" customHeight="1" x14ac:dyDescent="0.25">
      <c r="A42" s="2">
        <v>28</v>
      </c>
      <c r="B42" s="14" t="s">
        <v>183</v>
      </c>
      <c r="C42" s="6" t="s">
        <v>194</v>
      </c>
      <c r="D42" s="7" t="s">
        <v>195</v>
      </c>
      <c r="E42" s="57" t="s">
        <v>196</v>
      </c>
      <c r="F42" s="61"/>
      <c r="G42" s="61"/>
      <c r="H42" s="61"/>
      <c r="I42" s="17"/>
      <c r="J42" s="17"/>
      <c r="K42" s="61"/>
      <c r="L42" s="61"/>
      <c r="M42" s="61" t="s">
        <v>57</v>
      </c>
    </row>
    <row r="43" spans="1:13" ht="47.25" customHeight="1" x14ac:dyDescent="0.25">
      <c r="A43" s="2">
        <v>29</v>
      </c>
      <c r="B43" s="14" t="s">
        <v>183</v>
      </c>
      <c r="C43" s="6" t="s">
        <v>197</v>
      </c>
      <c r="D43" s="7" t="s">
        <v>202</v>
      </c>
      <c r="E43" s="57" t="s">
        <v>201</v>
      </c>
      <c r="F43" s="61"/>
      <c r="G43" s="61"/>
      <c r="H43" s="61"/>
      <c r="I43" s="17"/>
      <c r="J43" s="17"/>
      <c r="K43" s="61"/>
      <c r="L43" s="61"/>
      <c r="M43" s="61" t="s">
        <v>57</v>
      </c>
    </row>
  </sheetData>
  <autoFilter ref="A1:L1"/>
  <mergeCells count="2">
    <mergeCell ref="A11:A12"/>
    <mergeCell ref="C11:C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B1" workbookViewId="0">
      <selection activeCell="G9" sqref="G9"/>
    </sheetView>
  </sheetViews>
  <sheetFormatPr baseColWidth="10" defaultRowHeight="15" x14ac:dyDescent="0.25"/>
  <cols>
    <col min="1" max="1" width="31.5703125" customWidth="1"/>
    <col min="2" max="2" width="17.28515625" style="31" customWidth="1"/>
    <col min="9" max="9" width="13.7109375" customWidth="1"/>
    <col min="14" max="14" width="13.5703125" customWidth="1"/>
  </cols>
  <sheetData>
    <row r="1" spans="1:14" x14ac:dyDescent="0.25">
      <c r="C1" t="s">
        <v>112</v>
      </c>
      <c r="D1" t="s">
        <v>113</v>
      </c>
      <c r="E1" t="s">
        <v>114</v>
      </c>
      <c r="F1" t="s">
        <v>115</v>
      </c>
      <c r="G1" t="s">
        <v>116</v>
      </c>
      <c r="H1" t="s">
        <v>117</v>
      </c>
      <c r="I1" t="s">
        <v>118</v>
      </c>
      <c r="J1" t="s">
        <v>119</v>
      </c>
      <c r="K1" t="s">
        <v>120</v>
      </c>
      <c r="L1" t="s">
        <v>121</v>
      </c>
      <c r="M1" t="s">
        <v>122</v>
      </c>
      <c r="N1" t="s">
        <v>163</v>
      </c>
    </row>
    <row r="2" spans="1:14" x14ac:dyDescent="0.25">
      <c r="A2" s="16">
        <v>43952</v>
      </c>
      <c r="B2" s="26" t="s">
        <v>96</v>
      </c>
      <c r="C2" s="17">
        <v>5000</v>
      </c>
      <c r="D2" s="17">
        <v>5000</v>
      </c>
      <c r="E2" s="17">
        <v>5000</v>
      </c>
      <c r="F2" s="17">
        <v>5000</v>
      </c>
      <c r="G2" s="17">
        <v>5000</v>
      </c>
      <c r="H2" s="17">
        <v>5000</v>
      </c>
      <c r="I2" s="17">
        <v>5000</v>
      </c>
      <c r="J2" s="17">
        <v>5000</v>
      </c>
      <c r="K2" s="17">
        <v>5000</v>
      </c>
      <c r="L2" s="17">
        <v>5000</v>
      </c>
      <c r="M2" s="17">
        <v>5000</v>
      </c>
      <c r="N2" s="71"/>
    </row>
    <row r="3" spans="1:14" x14ac:dyDescent="0.25">
      <c r="A3" s="18" t="s">
        <v>155</v>
      </c>
      <c r="B3" s="27" t="s">
        <v>97</v>
      </c>
      <c r="C3" s="17">
        <v>1000</v>
      </c>
      <c r="D3" s="17">
        <v>1000</v>
      </c>
      <c r="E3" s="17">
        <v>1000</v>
      </c>
      <c r="F3" s="17">
        <v>1000</v>
      </c>
      <c r="G3" s="17">
        <v>1000</v>
      </c>
      <c r="H3" s="17">
        <v>1000</v>
      </c>
      <c r="I3" s="17">
        <v>1000</v>
      </c>
      <c r="J3" s="17">
        <v>1000</v>
      </c>
      <c r="K3" s="17">
        <v>1000</v>
      </c>
      <c r="L3" s="17">
        <v>1000</v>
      </c>
      <c r="M3" s="17">
        <v>2950</v>
      </c>
      <c r="N3" s="71"/>
    </row>
    <row r="4" spans="1:14" x14ac:dyDescent="0.25">
      <c r="A4" s="16">
        <v>43709</v>
      </c>
      <c r="B4" s="26" t="s">
        <v>98</v>
      </c>
      <c r="C4" s="17">
        <v>2000</v>
      </c>
      <c r="D4" s="17">
        <v>2000</v>
      </c>
      <c r="E4" s="17">
        <v>2000</v>
      </c>
      <c r="F4" s="17">
        <v>2000</v>
      </c>
      <c r="G4" s="17">
        <v>2000</v>
      </c>
      <c r="H4" s="17">
        <v>2000</v>
      </c>
      <c r="I4" s="17">
        <v>2000</v>
      </c>
      <c r="J4" s="17">
        <v>2000</v>
      </c>
      <c r="K4" s="17">
        <v>2000</v>
      </c>
      <c r="L4" s="17">
        <v>2000</v>
      </c>
      <c r="M4" s="17">
        <v>2000</v>
      </c>
      <c r="N4" s="71"/>
    </row>
    <row r="5" spans="1:14" x14ac:dyDescent="0.25">
      <c r="A5" s="19" t="s">
        <v>94</v>
      </c>
      <c r="B5" s="28" t="s">
        <v>99</v>
      </c>
      <c r="C5" s="20">
        <f>IF((C2-C3-C4)&gt;100,(C2-C3-C4),0)</f>
        <v>2000</v>
      </c>
      <c r="D5" s="20">
        <f t="shared" ref="D5:N5" si="0">IF((D2-D3-D4)&gt;100,(D2-D3-D4),0)</f>
        <v>2000</v>
      </c>
      <c r="E5" s="20">
        <f t="shared" si="0"/>
        <v>2000</v>
      </c>
      <c r="F5" s="20">
        <f t="shared" si="0"/>
        <v>2000</v>
      </c>
      <c r="G5" s="20">
        <f t="shared" si="0"/>
        <v>2000</v>
      </c>
      <c r="H5" s="20">
        <f t="shared" si="0"/>
        <v>2000</v>
      </c>
      <c r="I5" s="20">
        <f t="shared" si="0"/>
        <v>2000</v>
      </c>
      <c r="J5" s="20">
        <f t="shared" si="0"/>
        <v>2000</v>
      </c>
      <c r="K5" s="20">
        <f t="shared" si="0"/>
        <v>2000</v>
      </c>
      <c r="L5" s="20">
        <f t="shared" si="0"/>
        <v>2000</v>
      </c>
      <c r="M5" s="45">
        <f t="shared" si="0"/>
        <v>0</v>
      </c>
      <c r="N5" s="72">
        <f t="shared" si="0"/>
        <v>0</v>
      </c>
    </row>
    <row r="6" spans="1:14" x14ac:dyDescent="0.25">
      <c r="A6" s="21">
        <v>44105</v>
      </c>
      <c r="B6" s="29" t="s">
        <v>100</v>
      </c>
      <c r="C6" s="22">
        <v>1500</v>
      </c>
      <c r="D6" s="22">
        <v>2000</v>
      </c>
      <c r="E6" s="22">
        <v>1500</v>
      </c>
      <c r="F6" s="22">
        <v>2000</v>
      </c>
      <c r="G6" s="22">
        <v>3000</v>
      </c>
      <c r="H6" s="22">
        <v>1500</v>
      </c>
      <c r="I6" s="22">
        <v>1000</v>
      </c>
      <c r="J6" s="22">
        <v>1000</v>
      </c>
      <c r="K6" s="22">
        <v>1000</v>
      </c>
      <c r="L6" s="22">
        <v>1000</v>
      </c>
      <c r="M6" s="22">
        <v>1000</v>
      </c>
      <c r="N6" s="71"/>
    </row>
    <row r="7" spans="1:14" x14ac:dyDescent="0.25">
      <c r="A7" s="23" t="s">
        <v>95</v>
      </c>
      <c r="B7" s="30" t="s">
        <v>101</v>
      </c>
      <c r="C7" s="22">
        <v>1500</v>
      </c>
      <c r="D7" s="22">
        <v>1500</v>
      </c>
      <c r="E7" s="22">
        <v>2000</v>
      </c>
      <c r="F7" s="22">
        <v>2000</v>
      </c>
      <c r="G7" s="22">
        <v>3000</v>
      </c>
      <c r="H7" s="22">
        <v>1000</v>
      </c>
      <c r="I7" s="22">
        <v>1200</v>
      </c>
      <c r="J7" s="22">
        <v>900</v>
      </c>
      <c r="K7" s="22">
        <v>900</v>
      </c>
      <c r="L7" s="22">
        <v>900</v>
      </c>
      <c r="M7" s="22">
        <v>900</v>
      </c>
      <c r="N7" s="71"/>
    </row>
    <row r="8" spans="1:14" ht="50.25" customHeight="1" x14ac:dyDescent="0.25">
      <c r="A8" s="24" t="s">
        <v>102</v>
      </c>
      <c r="B8" s="32" t="s">
        <v>140</v>
      </c>
      <c r="C8" s="25">
        <f>MIN(C5,C6,C7)</f>
        <v>1500</v>
      </c>
      <c r="D8" s="25">
        <f t="shared" ref="D8:N8" si="1">MIN(D5,D6,D7)</f>
        <v>1500</v>
      </c>
      <c r="E8" s="25">
        <f t="shared" si="1"/>
        <v>1500</v>
      </c>
      <c r="F8" s="25">
        <f t="shared" si="1"/>
        <v>2000</v>
      </c>
      <c r="G8" s="25">
        <f t="shared" si="1"/>
        <v>2000</v>
      </c>
      <c r="H8" s="25">
        <f t="shared" si="1"/>
        <v>1000</v>
      </c>
      <c r="I8" s="25">
        <f t="shared" si="1"/>
        <v>1000</v>
      </c>
      <c r="J8" s="25">
        <f t="shared" si="1"/>
        <v>900</v>
      </c>
      <c r="K8" s="25">
        <f t="shared" si="1"/>
        <v>900</v>
      </c>
      <c r="L8" s="25">
        <f t="shared" si="1"/>
        <v>900</v>
      </c>
      <c r="M8" s="25">
        <f t="shared" si="1"/>
        <v>0</v>
      </c>
      <c r="N8" s="73">
        <f t="shared" si="1"/>
        <v>0</v>
      </c>
    </row>
    <row r="9" spans="1:14" ht="24" customHeight="1" x14ac:dyDescent="0.25">
      <c r="A9" s="33"/>
      <c r="B9" s="34"/>
      <c r="C9" s="35"/>
      <c r="D9" s="35"/>
      <c r="E9" s="35"/>
      <c r="F9" s="35"/>
      <c r="G9" s="35"/>
      <c r="H9" s="35"/>
      <c r="I9" s="35"/>
      <c r="J9" s="35"/>
      <c r="K9" s="35"/>
      <c r="L9" s="35"/>
      <c r="M9" s="51" t="s">
        <v>111</v>
      </c>
    </row>
    <row r="10" spans="1:14" x14ac:dyDescent="0.25">
      <c r="A10" s="37" t="s">
        <v>103</v>
      </c>
      <c r="B10" s="50"/>
      <c r="C10" s="37"/>
      <c r="D10" s="37"/>
      <c r="E10" s="37"/>
      <c r="F10" s="37"/>
    </row>
    <row r="11" spans="1:14" x14ac:dyDescent="0.25">
      <c r="A11" s="25" t="s">
        <v>104</v>
      </c>
      <c r="B11" s="36" t="s">
        <v>137</v>
      </c>
      <c r="C11" s="25">
        <v>2000</v>
      </c>
      <c r="D11" s="25">
        <v>2000</v>
      </c>
      <c r="E11" s="25">
        <v>1700</v>
      </c>
      <c r="F11" s="25">
        <v>1800</v>
      </c>
      <c r="G11" s="25">
        <v>2000</v>
      </c>
      <c r="H11" s="25">
        <v>1500</v>
      </c>
      <c r="I11" s="25">
        <v>1000</v>
      </c>
      <c r="J11" s="25">
        <v>2000</v>
      </c>
      <c r="K11" s="25">
        <v>1000</v>
      </c>
      <c r="L11" s="25">
        <v>910</v>
      </c>
      <c r="N11" s="71"/>
    </row>
    <row r="12" spans="1:14" x14ac:dyDescent="0.25">
      <c r="A12" s="20" t="s">
        <v>107</v>
      </c>
      <c r="B12" s="38" t="s">
        <v>138</v>
      </c>
      <c r="C12" s="20">
        <f>MIN(C5,C11)</f>
        <v>2000</v>
      </c>
      <c r="D12" s="20">
        <f t="shared" ref="D12:L12" si="2">MIN(D5,D11)</f>
        <v>2000</v>
      </c>
      <c r="E12" s="20">
        <f t="shared" si="2"/>
        <v>1700</v>
      </c>
      <c r="F12" s="20">
        <f t="shared" si="2"/>
        <v>1800</v>
      </c>
      <c r="G12" s="20">
        <f t="shared" si="2"/>
        <v>2000</v>
      </c>
      <c r="H12" s="20">
        <f t="shared" si="2"/>
        <v>1500</v>
      </c>
      <c r="I12" s="20">
        <f t="shared" si="2"/>
        <v>1000</v>
      </c>
      <c r="J12" s="20">
        <f t="shared" si="2"/>
        <v>2000</v>
      </c>
      <c r="K12" s="20">
        <f t="shared" si="2"/>
        <v>1000</v>
      </c>
      <c r="L12" s="20">
        <f t="shared" si="2"/>
        <v>910</v>
      </c>
      <c r="N12" s="73">
        <f t="shared" ref="N12" si="3">MIN(N5,N11)</f>
        <v>0</v>
      </c>
    </row>
    <row r="13" spans="1:14" x14ac:dyDescent="0.25">
      <c r="A13" s="20" t="s">
        <v>145</v>
      </c>
      <c r="B13" s="38" t="s">
        <v>146</v>
      </c>
      <c r="C13" s="63">
        <f>MIN(C12,C6,C7)</f>
        <v>1500</v>
      </c>
      <c r="D13" s="63">
        <f t="shared" ref="D13:L13" si="4">MIN(D12,D6,D7)</f>
        <v>1500</v>
      </c>
      <c r="E13" s="63">
        <f t="shared" si="4"/>
        <v>1500</v>
      </c>
      <c r="F13" s="63">
        <f t="shared" si="4"/>
        <v>1800</v>
      </c>
      <c r="G13" s="63">
        <f t="shared" si="4"/>
        <v>2000</v>
      </c>
      <c r="H13" s="63">
        <f t="shared" si="4"/>
        <v>1000</v>
      </c>
      <c r="I13" s="63">
        <f t="shared" si="4"/>
        <v>1000</v>
      </c>
      <c r="J13" s="63">
        <f t="shared" si="4"/>
        <v>900</v>
      </c>
      <c r="K13" s="63">
        <f t="shared" si="4"/>
        <v>900</v>
      </c>
      <c r="L13" s="63">
        <f t="shared" si="4"/>
        <v>900</v>
      </c>
      <c r="N13" s="73">
        <f t="shared" ref="N13" si="5">MIN(N12,N6,N7)</f>
        <v>0</v>
      </c>
    </row>
    <row r="14" spans="1:14" x14ac:dyDescent="0.25">
      <c r="A14" s="67" t="s">
        <v>142</v>
      </c>
      <c r="B14" s="68" t="s">
        <v>148</v>
      </c>
      <c r="C14" s="67">
        <f>IF(MIN(C$6,C$7)&lt;0.5*C12,MIN(C$6,C$7,C12),IF(MIN(C$6,C$7)&gt;=0.95*C12,0,MIN(C$6,C$7,C12)*0.5))</f>
        <v>750</v>
      </c>
      <c r="D14" s="67">
        <f t="shared" ref="D14:L14" si="6">IF(MIN(D$6,D$7)&lt;0.5*D12,MIN(D$6,D$7,D12),IF(MIN(D$6,D$7)&gt;=0.95*D12,0,MIN(D$6,D$7,D12)*0.5))</f>
        <v>750</v>
      </c>
      <c r="E14" s="67">
        <f t="shared" si="6"/>
        <v>750</v>
      </c>
      <c r="F14" s="67">
        <f t="shared" si="6"/>
        <v>0</v>
      </c>
      <c r="G14" s="67">
        <f t="shared" si="6"/>
        <v>0</v>
      </c>
      <c r="H14" s="67">
        <f t="shared" si="6"/>
        <v>500</v>
      </c>
      <c r="I14" s="67">
        <f t="shared" si="6"/>
        <v>0</v>
      </c>
      <c r="J14" s="67">
        <f t="shared" si="6"/>
        <v>900</v>
      </c>
      <c r="K14" s="67">
        <f t="shared" si="6"/>
        <v>450</v>
      </c>
      <c r="L14" s="67">
        <f t="shared" si="6"/>
        <v>0</v>
      </c>
      <c r="N14" s="73">
        <f t="shared" ref="N14" si="7">IF(MIN(N$6,N$7)&lt;0.5*N12,MIN(N$6,N$7,N12),IF(MIN(N$6,N$7)&gt;=0.95*N12,0,MIN(N$6,N$7,N12)*0.5))</f>
        <v>0</v>
      </c>
    </row>
    <row r="15" spans="1:14" x14ac:dyDescent="0.25">
      <c r="A15" s="64" t="s">
        <v>144</v>
      </c>
      <c r="B15" s="65" t="s">
        <v>147</v>
      </c>
      <c r="C15" s="66">
        <f>IF(MIN(C$6,C$7)&lt;0.5*C12,0,IF(MIN(C$6,C$7)&gt;=0.95*C12,C12,MIN(C$6,C$7,C12)*0.5))</f>
        <v>750</v>
      </c>
      <c r="D15" s="66">
        <f t="shared" ref="D15:L15" si="8">IF(MIN(D$6,D$7)&lt;0.5*D12,0,IF(MIN(D$6,D$7)&gt;=0.95*D12,D12,MIN(D$6,D$7,D12)*0.5))</f>
        <v>750</v>
      </c>
      <c r="E15" s="66">
        <f t="shared" si="8"/>
        <v>750</v>
      </c>
      <c r="F15" s="66">
        <f t="shared" si="8"/>
        <v>1800</v>
      </c>
      <c r="G15" s="66">
        <f t="shared" si="8"/>
        <v>2000</v>
      </c>
      <c r="H15" s="66">
        <f t="shared" si="8"/>
        <v>500</v>
      </c>
      <c r="I15" s="66">
        <f t="shared" si="8"/>
        <v>1000</v>
      </c>
      <c r="J15" s="66">
        <f t="shared" si="8"/>
        <v>0</v>
      </c>
      <c r="K15" s="66">
        <f t="shared" si="8"/>
        <v>450</v>
      </c>
      <c r="L15" s="66">
        <f t="shared" si="8"/>
        <v>910</v>
      </c>
      <c r="N15" s="73">
        <f t="shared" ref="N15" si="9">IF(MIN(N$6,N$7)&lt;0.5*N12,0,IF(MIN(N$6,N$7)&gt;=0.95*N12,N12,MIN(N$6,N$7,N12)*0.5))</f>
        <v>0</v>
      </c>
    </row>
    <row r="16" spans="1:14" x14ac:dyDescent="0.25">
      <c r="A16" s="67" t="s">
        <v>143</v>
      </c>
      <c r="B16" s="69"/>
      <c r="C16" s="70">
        <f>IF(MIN(C$6,C$7)&lt;0.5*C12,100%,IF(MIN(C$6,C$7)&gt;=0.95*C12,"pas de reduction",50%))</f>
        <v>0.5</v>
      </c>
      <c r="D16" s="70">
        <f t="shared" ref="D16:L16" si="10">IF(MIN(D$6,D$7)&lt;0.5*D12,100%,IF(MIN(D$6,D$7)&gt;=0.95*D12,"pas de reduction",50%))</f>
        <v>0.5</v>
      </c>
      <c r="E16" s="70">
        <f t="shared" si="10"/>
        <v>0.5</v>
      </c>
      <c r="F16" s="70" t="str">
        <f t="shared" si="10"/>
        <v>pas de reduction</v>
      </c>
      <c r="G16" s="70" t="str">
        <f t="shared" si="10"/>
        <v>pas de reduction</v>
      </c>
      <c r="H16" s="70">
        <f t="shared" si="10"/>
        <v>0.5</v>
      </c>
      <c r="I16" s="70" t="str">
        <f t="shared" si="10"/>
        <v>pas de reduction</v>
      </c>
      <c r="J16" s="70">
        <f t="shared" si="10"/>
        <v>1</v>
      </c>
      <c r="K16" s="70">
        <f t="shared" si="10"/>
        <v>0.5</v>
      </c>
      <c r="L16" s="70" t="str">
        <f t="shared" si="10"/>
        <v>pas de reduction</v>
      </c>
      <c r="N16" s="74" t="str">
        <f t="shared" ref="N16" si="11">IF(MIN(N$6,N$7)&lt;0.5*N12,100%,IF(MIN(N$6,N$7)&gt;=0.95*N12,"pas de reduction",50%))</f>
        <v>pas de reduction</v>
      </c>
    </row>
    <row r="17" spans="1:14" x14ac:dyDescent="0.25">
      <c r="A17" s="35"/>
      <c r="B17" s="41"/>
      <c r="C17" s="42"/>
      <c r="D17" s="42"/>
      <c r="E17" s="42"/>
      <c r="F17" s="42"/>
      <c r="G17" s="42"/>
      <c r="H17" s="42"/>
      <c r="I17" s="42"/>
      <c r="J17" s="42"/>
      <c r="K17" s="42"/>
      <c r="L17" s="42"/>
    </row>
    <row r="18" spans="1:14" x14ac:dyDescent="0.25">
      <c r="A18" s="44" t="s">
        <v>105</v>
      </c>
      <c r="B18" s="43" t="s">
        <v>109</v>
      </c>
      <c r="C18" s="42"/>
      <c r="D18" s="42"/>
      <c r="E18" s="42"/>
      <c r="F18" s="42"/>
      <c r="G18" s="42"/>
      <c r="H18" s="42"/>
      <c r="I18" s="42"/>
      <c r="J18" s="42"/>
      <c r="K18" s="42"/>
      <c r="L18" s="42"/>
    </row>
    <row r="19" spans="1:14" x14ac:dyDescent="0.25">
      <c r="A19" s="35"/>
      <c r="B19" s="43" t="s">
        <v>128</v>
      </c>
      <c r="C19" s="42"/>
      <c r="D19" s="42"/>
      <c r="E19" s="42"/>
      <c r="F19" s="42"/>
      <c r="G19" s="42"/>
      <c r="H19" s="42"/>
      <c r="I19" s="42"/>
      <c r="J19" s="42"/>
      <c r="K19" s="42"/>
      <c r="L19" s="42"/>
    </row>
    <row r="20" spans="1:14" x14ac:dyDescent="0.25">
      <c r="A20" s="35"/>
      <c r="B20" s="43" t="s">
        <v>110</v>
      </c>
      <c r="C20" s="42"/>
      <c r="D20" s="42"/>
      <c r="E20" s="42"/>
      <c r="F20" s="42"/>
      <c r="G20" s="42"/>
      <c r="H20" s="42"/>
      <c r="I20" s="42"/>
      <c r="J20" s="42"/>
      <c r="K20" s="42"/>
      <c r="L20" s="42"/>
    </row>
    <row r="21" spans="1:14" ht="18.75" customHeight="1" x14ac:dyDescent="0.25">
      <c r="B21" s="40"/>
    </row>
    <row r="22" spans="1:14" x14ac:dyDescent="0.25">
      <c r="A22" s="39" t="s">
        <v>108</v>
      </c>
      <c r="B22" s="40" t="s">
        <v>106</v>
      </c>
    </row>
    <row r="23" spans="1:14" x14ac:dyDescent="0.25">
      <c r="B23" s="40" t="s">
        <v>141</v>
      </c>
    </row>
    <row r="24" spans="1:14" x14ac:dyDescent="0.25">
      <c r="B24" s="40" t="s">
        <v>127</v>
      </c>
    </row>
    <row r="25" spans="1:14" x14ac:dyDescent="0.25">
      <c r="J25" s="75" t="s">
        <v>130</v>
      </c>
    </row>
    <row r="26" spans="1:14" x14ac:dyDescent="0.25">
      <c r="A26" s="46" t="s">
        <v>125</v>
      </c>
      <c r="B26" s="47"/>
      <c r="C26" s="46"/>
      <c r="D26" s="46"/>
      <c r="E26" s="46"/>
      <c r="F26" s="46"/>
      <c r="G26" s="46"/>
      <c r="H26" s="46"/>
      <c r="I26" s="48" t="s">
        <v>126</v>
      </c>
      <c r="J26" s="49">
        <v>0.85</v>
      </c>
    </row>
    <row r="27" spans="1:14" x14ac:dyDescent="0.25">
      <c r="A27" s="25" t="s">
        <v>104</v>
      </c>
      <c r="B27" s="36" t="s">
        <v>137</v>
      </c>
      <c r="C27" s="25">
        <v>2000</v>
      </c>
      <c r="D27" s="25">
        <v>2000</v>
      </c>
      <c r="E27" s="25">
        <v>1700</v>
      </c>
      <c r="F27" s="25">
        <v>1800</v>
      </c>
      <c r="G27" s="25">
        <v>2000</v>
      </c>
      <c r="H27" s="25">
        <v>1500</v>
      </c>
      <c r="I27" s="25">
        <v>1000</v>
      </c>
      <c r="J27" s="25">
        <v>2000</v>
      </c>
      <c r="K27" s="25">
        <v>1000</v>
      </c>
      <c r="L27" s="25">
        <v>910</v>
      </c>
      <c r="N27" s="73">
        <f>N11</f>
        <v>0</v>
      </c>
    </row>
    <row r="28" spans="1:14" x14ac:dyDescent="0.25">
      <c r="A28" s="20" t="s">
        <v>123</v>
      </c>
      <c r="B28" s="38" t="s">
        <v>139</v>
      </c>
      <c r="C28" s="20">
        <f>MIN(C21,C27)</f>
        <v>2000</v>
      </c>
      <c r="D28" s="20">
        <f t="shared" ref="D28:L28" si="12">MIN(D21,D27)</f>
        <v>2000</v>
      </c>
      <c r="E28" s="20">
        <f t="shared" si="12"/>
        <v>1700</v>
      </c>
      <c r="F28" s="20">
        <f t="shared" si="12"/>
        <v>1800</v>
      </c>
      <c r="G28" s="20">
        <f t="shared" si="12"/>
        <v>2000</v>
      </c>
      <c r="H28" s="20">
        <f t="shared" si="12"/>
        <v>1500</v>
      </c>
      <c r="I28" s="20">
        <f t="shared" si="12"/>
        <v>1000</v>
      </c>
      <c r="J28" s="20">
        <f t="shared" si="12"/>
        <v>2000</v>
      </c>
      <c r="K28" s="20">
        <f t="shared" si="12"/>
        <v>1000</v>
      </c>
      <c r="L28" s="20">
        <f t="shared" si="12"/>
        <v>910</v>
      </c>
      <c r="N28" s="73">
        <f t="shared" ref="N28" si="13">MIN(N21,N27)</f>
        <v>0</v>
      </c>
    </row>
    <row r="29" spans="1:14" x14ac:dyDescent="0.25">
      <c r="A29" s="20" t="s">
        <v>129</v>
      </c>
      <c r="B29" s="38" t="s">
        <v>124</v>
      </c>
      <c r="C29" s="20">
        <f>C28*$J$26</f>
        <v>1700</v>
      </c>
      <c r="D29" s="20">
        <f t="shared" ref="D29:L29" si="14">D28*$J$26</f>
        <v>1700</v>
      </c>
      <c r="E29" s="20">
        <f t="shared" si="14"/>
        <v>1445</v>
      </c>
      <c r="F29" s="20">
        <f t="shared" si="14"/>
        <v>1530</v>
      </c>
      <c r="G29" s="20">
        <f t="shared" si="14"/>
        <v>1700</v>
      </c>
      <c r="H29" s="20">
        <f t="shared" si="14"/>
        <v>1275</v>
      </c>
      <c r="I29" s="20">
        <f t="shared" si="14"/>
        <v>850</v>
      </c>
      <c r="J29" s="20">
        <f t="shared" si="14"/>
        <v>1700</v>
      </c>
      <c r="K29" s="20">
        <f t="shared" si="14"/>
        <v>850</v>
      </c>
      <c r="L29" s="20">
        <f t="shared" si="14"/>
        <v>773.5</v>
      </c>
      <c r="N29" s="73">
        <f t="shared" ref="N29" si="15">N28*$J$26</f>
        <v>0</v>
      </c>
    </row>
    <row r="30" spans="1:14" x14ac:dyDescent="0.25">
      <c r="A30" s="20" t="s">
        <v>145</v>
      </c>
      <c r="B30" s="38" t="s">
        <v>146</v>
      </c>
      <c r="C30" s="63">
        <f>MIN(C29,C6,C7)</f>
        <v>1500</v>
      </c>
      <c r="D30" s="63">
        <f t="shared" ref="D30:L30" si="16">MIN(D29,D6,D7)</f>
        <v>1500</v>
      </c>
      <c r="E30" s="63">
        <f t="shared" si="16"/>
        <v>1445</v>
      </c>
      <c r="F30" s="63">
        <f t="shared" si="16"/>
        <v>1530</v>
      </c>
      <c r="G30" s="63">
        <f t="shared" si="16"/>
        <v>1700</v>
      </c>
      <c r="H30" s="63">
        <f t="shared" si="16"/>
        <v>1000</v>
      </c>
      <c r="I30" s="63">
        <f t="shared" si="16"/>
        <v>850</v>
      </c>
      <c r="J30" s="63">
        <f t="shared" si="16"/>
        <v>900</v>
      </c>
      <c r="K30" s="63">
        <f t="shared" si="16"/>
        <v>850</v>
      </c>
      <c r="L30" s="63">
        <f t="shared" si="16"/>
        <v>773.5</v>
      </c>
      <c r="N30" s="73">
        <f t="shared" ref="N30" si="17">MIN(N29,N6,N7)</f>
        <v>0</v>
      </c>
    </row>
    <row r="31" spans="1:14" x14ac:dyDescent="0.25">
      <c r="A31" s="67" t="s">
        <v>142</v>
      </c>
      <c r="B31" s="68" t="s">
        <v>148</v>
      </c>
      <c r="C31" s="67">
        <f>IF(MIN(C$6,C$7)&lt;0.5*C29,MIN(C$6,C$7,C29),IF(MIN(C$6,C$7)&gt;=0.95*C29,0,MIN(C$6,C$7,C29)*0.5))</f>
        <v>750</v>
      </c>
      <c r="D31" s="67">
        <f t="shared" ref="D31:L31" si="18">IF(MIN(D$6,D$7)&lt;0.5*D29,MIN(D$6,D$7,D29),IF(MIN(D$6,D$7)&gt;=0.95*D29,0,MIN(D$6,D$7,D29)*0.5))</f>
        <v>750</v>
      </c>
      <c r="E31" s="67">
        <f t="shared" si="18"/>
        <v>0</v>
      </c>
      <c r="F31" s="67">
        <f t="shared" si="18"/>
        <v>0</v>
      </c>
      <c r="G31" s="67">
        <f t="shared" si="18"/>
        <v>0</v>
      </c>
      <c r="H31" s="67">
        <f t="shared" si="18"/>
        <v>500</v>
      </c>
      <c r="I31" s="67">
        <f t="shared" si="18"/>
        <v>0</v>
      </c>
      <c r="J31" s="67">
        <f t="shared" si="18"/>
        <v>450</v>
      </c>
      <c r="K31" s="67">
        <f t="shared" si="18"/>
        <v>0</v>
      </c>
      <c r="L31" s="67">
        <f t="shared" si="18"/>
        <v>0</v>
      </c>
      <c r="N31" s="73">
        <f t="shared" ref="N31" si="19">IF(MIN(N$6,N$7)&lt;0.5*N29,MIN(N$6,N$7,N29),IF(MIN(N$6,N$7)&gt;=0.95*N29,0,MIN(N$6,N$7,N29)*0.5))</f>
        <v>0</v>
      </c>
    </row>
    <row r="32" spans="1:14" x14ac:dyDescent="0.25">
      <c r="A32" s="64" t="s">
        <v>144</v>
      </c>
      <c r="B32" s="65" t="s">
        <v>147</v>
      </c>
      <c r="C32" s="66">
        <f>IF(MIN(C$6,C$7)&lt;0.5*C29,0,IF(MIN(C$6,C$7)&gt;=0.95*C29,C29,MIN(C$6,C$7,C29)*0.5))</f>
        <v>750</v>
      </c>
      <c r="D32" s="66">
        <f t="shared" ref="D32" si="20">IF(MIN(D$6,D$7)&lt;0.5*D29,0,IF(MIN(D$6,D$7)&gt;=0.95*D29,D29,MIN(D$6,D$7,D29)*0.5))</f>
        <v>750</v>
      </c>
      <c r="E32" s="66">
        <f t="shared" ref="E32" si="21">IF(MIN(E$6,E$7)&lt;0.5*E29,0,IF(MIN(E$6,E$7)&gt;=0.95*E29,E29,MIN(E$6,E$7,E29)*0.5))</f>
        <v>1445</v>
      </c>
      <c r="F32" s="66">
        <f t="shared" ref="F32" si="22">IF(MIN(F$6,F$7)&lt;0.5*F29,0,IF(MIN(F$6,F$7)&gt;=0.95*F29,F29,MIN(F$6,F$7,F29)*0.5))</f>
        <v>1530</v>
      </c>
      <c r="G32" s="66">
        <f t="shared" ref="G32" si="23">IF(MIN(G$6,G$7)&lt;0.5*G29,0,IF(MIN(G$6,G$7)&gt;=0.95*G29,G29,MIN(G$6,G$7,G29)*0.5))</f>
        <v>1700</v>
      </c>
      <c r="H32" s="66">
        <f t="shared" ref="H32" si="24">IF(MIN(H$6,H$7)&lt;0.5*H29,0,IF(MIN(H$6,H$7)&gt;=0.95*H29,H29,MIN(H$6,H$7,H29)*0.5))</f>
        <v>500</v>
      </c>
      <c r="I32" s="66">
        <f t="shared" ref="I32" si="25">IF(MIN(I$6,I$7)&lt;0.5*I29,0,IF(MIN(I$6,I$7)&gt;=0.95*I29,I29,MIN(I$6,I$7,I29)*0.5))</f>
        <v>850</v>
      </c>
      <c r="J32" s="66">
        <f t="shared" ref="J32" si="26">IF(MIN(J$6,J$7)&lt;0.5*J29,0,IF(MIN(J$6,J$7)&gt;=0.95*J29,J29,MIN(J$6,J$7,J29)*0.5))</f>
        <v>450</v>
      </c>
      <c r="K32" s="66">
        <f t="shared" ref="K32" si="27">IF(MIN(K$6,K$7)&lt;0.5*K29,0,IF(MIN(K$6,K$7)&gt;=0.95*K29,K29,MIN(K$6,K$7,K29)*0.5))</f>
        <v>850</v>
      </c>
      <c r="L32" s="66">
        <f t="shared" ref="L32" si="28">IF(MIN(L$6,L$7)&lt;0.5*L29,0,IF(MIN(L$6,L$7)&gt;=0.95*L29,L29,MIN(L$6,L$7,L29)*0.5))</f>
        <v>773.5</v>
      </c>
      <c r="N32" s="73">
        <f t="shared" ref="N32" si="29">IF(MIN(N$6,N$7)&lt;0.5*N29,0,IF(MIN(N$6,N$7)&gt;=0.95*N29,N29,MIN(N$6,N$7,N29)*0.5))</f>
        <v>0</v>
      </c>
    </row>
    <row r="33" spans="1:14" x14ac:dyDescent="0.25">
      <c r="A33" s="67" t="s">
        <v>143</v>
      </c>
      <c r="B33" s="69"/>
      <c r="C33" s="70">
        <f>IF(MIN(C$6,C$7)&lt;0.5*C29,100%,IF(MIN(C$6,C$7)&gt;=0.95*C29,"pas de reduction",50%))</f>
        <v>0.5</v>
      </c>
      <c r="D33" s="70">
        <f t="shared" ref="D33:L33" si="30">IF(MIN(D$6,D$7)&lt;0.5*D29,100%,IF(MIN(D$6,D$7)&gt;=0.95*D29,"pas de reduction",50%))</f>
        <v>0.5</v>
      </c>
      <c r="E33" s="70" t="str">
        <f t="shared" si="30"/>
        <v>pas de reduction</v>
      </c>
      <c r="F33" s="70" t="str">
        <f t="shared" si="30"/>
        <v>pas de reduction</v>
      </c>
      <c r="G33" s="70" t="str">
        <f t="shared" si="30"/>
        <v>pas de reduction</v>
      </c>
      <c r="H33" s="70">
        <f t="shared" si="30"/>
        <v>0.5</v>
      </c>
      <c r="I33" s="70" t="str">
        <f t="shared" si="30"/>
        <v>pas de reduction</v>
      </c>
      <c r="J33" s="70">
        <f t="shared" si="30"/>
        <v>0.5</v>
      </c>
      <c r="K33" s="70" t="str">
        <f t="shared" si="30"/>
        <v>pas de reduction</v>
      </c>
      <c r="L33" s="70" t="str">
        <f t="shared" si="30"/>
        <v>pas de reduction</v>
      </c>
      <c r="N33" s="76" t="str">
        <f t="shared" ref="N33" si="31">IF(MIN(N$6,N$7)&lt;0.5*N29,100%,IF(MIN(N$6,N$7)&gt;=0.95*N29,"pas de reduction",50%))</f>
        <v>pas de reduction</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FAQ</vt:lpstr>
      <vt:lpstr>VIN exemples volumes (V2)</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LAUGE Vanessa</dc:creator>
  <cp:lastModifiedBy>LAUGE Vanessa</cp:lastModifiedBy>
  <dcterms:created xsi:type="dcterms:W3CDTF">2020-11-04T08:30:41Z</dcterms:created>
  <dcterms:modified xsi:type="dcterms:W3CDTF">2021-01-14T13:15:09Z</dcterms:modified>
</cp:coreProperties>
</file>